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d.docs.live.net/0d2bcc83f09996aa/Documents/maths/IA_SVM/SVM/"/>
    </mc:Choice>
  </mc:AlternateContent>
  <xr:revisionPtr revIDLastSave="2505" documentId="8_{E914EC4F-EF30-48FA-8D90-89903D6BCFCB}" xr6:coauthVersionLast="47" xr6:coauthVersionMax="47" xr10:uidLastSave="{37E41E8D-74F4-4757-A127-C3EE9291E5CE}"/>
  <bookViews>
    <workbookView xWindow="-120" yWindow="-120" windowWidth="29040" windowHeight="15840" xr2:uid="{20EE6C36-78AC-41CD-9D17-1BF5A996734D}"/>
  </bookViews>
  <sheets>
    <sheet name="Solveur2" sheetId="1" r:id="rId1"/>
    <sheet name="Rapport de solution 1" sheetId="2" r:id="rId2"/>
    <sheet name="probas" sheetId="3" r:id="rId3"/>
  </sheets>
  <definedNames>
    <definedName name="solver_adj" localSheetId="0" hidden="1">Solveur2!$F$4:$F$13</definedName>
    <definedName name="solver_cvg" localSheetId="0" hidden="1">0.0001</definedName>
    <definedName name="solver_drv" localSheetId="0" hidden="1">2</definedName>
    <definedName name="solver_eng" localSheetId="0" hidden="1">1</definedName>
    <definedName name="solver_est" localSheetId="0" hidden="1">1</definedName>
    <definedName name="solver_itr" localSheetId="0" hidden="1">2147483647</definedName>
    <definedName name="solver_lhs1" localSheetId="0" hidden="1">Solveur2!$F$4:$F$13</definedName>
    <definedName name="solver_lhs2" localSheetId="0" hidden="1">Solveur2!$F$4:$F$13</definedName>
    <definedName name="solver_lhs3" localSheetId="0" hidden="1">Solveur2!$G$15</definedName>
    <definedName name="solver_mip" localSheetId="0" hidden="1">2147483647</definedName>
    <definedName name="solver_mni" localSheetId="0" hidden="1">30</definedName>
    <definedName name="solver_mrt" localSheetId="0" hidden="1">0.075</definedName>
    <definedName name="solver_msl" localSheetId="0" hidden="1">2</definedName>
    <definedName name="solver_neg" localSheetId="0" hidden="1">2</definedName>
    <definedName name="solver_nod" localSheetId="0" hidden="1">2147483647</definedName>
    <definedName name="solver_num" localSheetId="0" hidden="1">3</definedName>
    <definedName name="solver_nwt" localSheetId="0" hidden="1">1</definedName>
    <definedName name="solver_opt" localSheetId="0" hidden="1">Solveur2!$C$15</definedName>
    <definedName name="solver_pre" localSheetId="0" hidden="1">0.000001</definedName>
    <definedName name="solver_rbv" localSheetId="0" hidden="1">2</definedName>
    <definedName name="solver_rel1" localSheetId="0" hidden="1">1</definedName>
    <definedName name="solver_rel2" localSheetId="0" hidden="1">3</definedName>
    <definedName name="solver_rel3" localSheetId="0" hidden="1">2</definedName>
    <definedName name="solver_rhs1" localSheetId="0" hidden="1">5</definedName>
    <definedName name="solver_rhs2" localSheetId="0" hidden="1">0</definedName>
    <definedName name="solver_rhs3" localSheetId="0" hidden="1">0</definedName>
    <definedName name="solver_rlx" localSheetId="0" hidden="1">2</definedName>
    <definedName name="solver_rsd" localSheetId="0" hidden="1">0</definedName>
    <definedName name="solver_scl" localSheetId="0" hidden="1">2</definedName>
    <definedName name="solver_sho" localSheetId="0" hidden="1">2</definedName>
    <definedName name="solver_ssz" localSheetId="0" hidden="1">100</definedName>
    <definedName name="solver_tim" localSheetId="0" hidden="1">2147483647</definedName>
    <definedName name="solver_tol" localSheetId="0" hidden="1">0.01</definedName>
    <definedName name="solver_typ" localSheetId="0" hidden="1">1</definedName>
    <definedName name="solver_val" localSheetId="0" hidden="1">0</definedName>
    <definedName name="solver_ver" localSheetId="0" hidden="1">3</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3" l="1"/>
  <c r="F6" i="3"/>
  <c r="F7" i="3"/>
  <c r="F8" i="3"/>
  <c r="F9" i="3"/>
  <c r="F10" i="3"/>
  <c r="F11" i="3"/>
  <c r="F12" i="3"/>
  <c r="F13" i="3"/>
  <c r="F4" i="3"/>
  <c r="G42" i="1"/>
  <c r="G41" i="1"/>
  <c r="F42" i="1"/>
  <c r="F41" i="1"/>
  <c r="E42" i="1"/>
  <c r="E41" i="1"/>
  <c r="C41" i="1"/>
  <c r="C40" i="1"/>
  <c r="C39" i="1"/>
  <c r="C42" i="1"/>
  <c r="C43" i="1" s="1"/>
  <c r="N26" i="1" l="1" a="1"/>
  <c r="R35" i="1" s="1"/>
  <c r="N15" i="1" a="1"/>
  <c r="N15" i="1" s="1"/>
  <c r="F15" i="1"/>
  <c r="G13" i="1"/>
  <c r="L13" i="1" s="1"/>
  <c r="G12" i="1"/>
  <c r="L12" i="1" s="1"/>
  <c r="G11" i="1"/>
  <c r="K11" i="1" s="1"/>
  <c r="G10" i="1"/>
  <c r="K10" i="1" s="1"/>
  <c r="G9" i="1"/>
  <c r="L9" i="1" s="1"/>
  <c r="G8" i="1"/>
  <c r="L8" i="1" s="1"/>
  <c r="G7" i="1"/>
  <c r="K7" i="1" s="1"/>
  <c r="G6" i="1"/>
  <c r="K6" i="1" s="1"/>
  <c r="G5" i="1"/>
  <c r="L5" i="1" s="1"/>
  <c r="N4" i="1" a="1"/>
  <c r="T13" i="1" s="1"/>
  <c r="G4" i="1"/>
  <c r="K4" i="1" s="1"/>
  <c r="K13" i="1" l="1"/>
  <c r="K5" i="1"/>
  <c r="K8" i="1"/>
  <c r="N31" i="1"/>
  <c r="V27" i="1"/>
  <c r="P34" i="1"/>
  <c r="P30" i="1"/>
  <c r="N27" i="1"/>
  <c r="R33" i="1"/>
  <c r="L10" i="1"/>
  <c r="T28" i="1"/>
  <c r="V31" i="1"/>
  <c r="N35" i="1"/>
  <c r="K12" i="1"/>
  <c r="P26" i="1"/>
  <c r="R29" i="1"/>
  <c r="T32" i="1"/>
  <c r="V35" i="1"/>
  <c r="O4" i="1"/>
  <c r="S4" i="1"/>
  <c r="W4" i="1"/>
  <c r="Q5" i="1"/>
  <c r="U5" i="1"/>
  <c r="O6" i="1"/>
  <c r="S6" i="1"/>
  <c r="W6" i="1"/>
  <c r="Q7" i="1"/>
  <c r="U7" i="1"/>
  <c r="O8" i="1"/>
  <c r="S8" i="1"/>
  <c r="W8" i="1"/>
  <c r="Q9" i="1"/>
  <c r="U9" i="1"/>
  <c r="O10" i="1"/>
  <c r="S10" i="1"/>
  <c r="W10" i="1"/>
  <c r="Q11" i="1"/>
  <c r="U11" i="1"/>
  <c r="O12" i="1"/>
  <c r="S12" i="1"/>
  <c r="W12" i="1"/>
  <c r="Q13" i="1"/>
  <c r="U13" i="1"/>
  <c r="L6" i="1"/>
  <c r="G15" i="1"/>
  <c r="L4" i="1"/>
  <c r="P4" i="1"/>
  <c r="T4" i="1"/>
  <c r="N5" i="1"/>
  <c r="R5" i="1"/>
  <c r="V5" i="1"/>
  <c r="P6" i="1"/>
  <c r="T6" i="1"/>
  <c r="N7" i="1"/>
  <c r="R7" i="1"/>
  <c r="V7" i="1"/>
  <c r="P8" i="1"/>
  <c r="T8" i="1"/>
  <c r="N9" i="1"/>
  <c r="R9" i="1"/>
  <c r="V9" i="1"/>
  <c r="P10" i="1"/>
  <c r="T10" i="1"/>
  <c r="N11" i="1"/>
  <c r="R11" i="1"/>
  <c r="V11" i="1"/>
  <c r="P12" i="1"/>
  <c r="T12" i="1"/>
  <c r="N13" i="1"/>
  <c r="R13" i="1"/>
  <c r="V13" i="1"/>
  <c r="L11" i="1"/>
  <c r="Q26" i="1"/>
  <c r="O27" i="1"/>
  <c r="W27" i="1"/>
  <c r="U28" i="1"/>
  <c r="S29" i="1"/>
  <c r="Q30" i="1"/>
  <c r="O31" i="1"/>
  <c r="W31" i="1"/>
  <c r="U32" i="1"/>
  <c r="S33" i="1"/>
  <c r="Q34" i="1"/>
  <c r="O35" i="1"/>
  <c r="W35" i="1"/>
  <c r="Q4" i="1"/>
  <c r="U4" i="1"/>
  <c r="O5" i="1"/>
  <c r="S5" i="1"/>
  <c r="W5" i="1"/>
  <c r="Q6" i="1"/>
  <c r="U6" i="1"/>
  <c r="O7" i="1"/>
  <c r="S7" i="1"/>
  <c r="W7" i="1"/>
  <c r="Q8" i="1"/>
  <c r="U8" i="1"/>
  <c r="O9" i="1"/>
  <c r="S9" i="1"/>
  <c r="W9" i="1"/>
  <c r="Q10" i="1"/>
  <c r="U10" i="1"/>
  <c r="O11" i="1"/>
  <c r="S11" i="1"/>
  <c r="W11" i="1"/>
  <c r="Q12" i="1"/>
  <c r="U12" i="1"/>
  <c r="O13" i="1"/>
  <c r="S13" i="1"/>
  <c r="W13" i="1"/>
  <c r="K9" i="1"/>
  <c r="T26" i="1"/>
  <c r="R27" i="1"/>
  <c r="P28" i="1"/>
  <c r="N29" i="1"/>
  <c r="V29" i="1"/>
  <c r="T30" i="1"/>
  <c r="R31" i="1"/>
  <c r="P32" i="1"/>
  <c r="N33" i="1"/>
  <c r="V33" i="1"/>
  <c r="T34" i="1"/>
  <c r="N4" i="1"/>
  <c r="R4" i="1"/>
  <c r="V4" i="1"/>
  <c r="P5" i="1"/>
  <c r="T5" i="1"/>
  <c r="N6" i="1"/>
  <c r="R6" i="1"/>
  <c r="V6" i="1"/>
  <c r="P7" i="1"/>
  <c r="T7" i="1"/>
  <c r="N8" i="1"/>
  <c r="R8" i="1"/>
  <c r="V8" i="1"/>
  <c r="P9" i="1"/>
  <c r="T9" i="1"/>
  <c r="N10" i="1"/>
  <c r="R10" i="1"/>
  <c r="V10" i="1"/>
  <c r="P11" i="1"/>
  <c r="T11" i="1"/>
  <c r="N12" i="1"/>
  <c r="R12" i="1"/>
  <c r="V12" i="1"/>
  <c r="P13" i="1"/>
  <c r="L7" i="1"/>
  <c r="U35" i="1"/>
  <c r="Q35" i="1"/>
  <c r="W34" i="1"/>
  <c r="S34" i="1"/>
  <c r="O34" i="1"/>
  <c r="U33" i="1"/>
  <c r="Q33" i="1"/>
  <c r="W32" i="1"/>
  <c r="S32" i="1"/>
  <c r="O32" i="1"/>
  <c r="U31" i="1"/>
  <c r="Q31" i="1"/>
  <c r="W30" i="1"/>
  <c r="S30" i="1"/>
  <c r="O30" i="1"/>
  <c r="U29" i="1"/>
  <c r="Q29" i="1"/>
  <c r="W28" i="1"/>
  <c r="S28" i="1"/>
  <c r="O28" i="1"/>
  <c r="U27" i="1"/>
  <c r="Q27" i="1"/>
  <c r="W26" i="1"/>
  <c r="S26" i="1"/>
  <c r="O26" i="1"/>
  <c r="T35" i="1"/>
  <c r="P35" i="1"/>
  <c r="V34" i="1"/>
  <c r="R34" i="1"/>
  <c r="N34" i="1"/>
  <c r="T33" i="1"/>
  <c r="P33" i="1"/>
  <c r="V32" i="1"/>
  <c r="R32" i="1"/>
  <c r="N32" i="1"/>
  <c r="T31" i="1"/>
  <c r="P31" i="1"/>
  <c r="V30" i="1"/>
  <c r="R30" i="1"/>
  <c r="N30" i="1"/>
  <c r="T29" i="1"/>
  <c r="P29" i="1"/>
  <c r="V28" i="1"/>
  <c r="R28" i="1"/>
  <c r="N28" i="1"/>
  <c r="T27" i="1"/>
  <c r="P27" i="1"/>
  <c r="V26" i="1"/>
  <c r="R26" i="1"/>
  <c r="N26" i="1"/>
  <c r="U26" i="1"/>
  <c r="S27" i="1"/>
  <c r="Q28" i="1"/>
  <c r="O29" i="1"/>
  <c r="W29" i="1"/>
  <c r="U30" i="1"/>
  <c r="S31" i="1"/>
  <c r="Q32" i="1"/>
  <c r="O33" i="1"/>
  <c r="W33" i="1"/>
  <c r="U34" i="1"/>
  <c r="S35" i="1"/>
  <c r="R37" i="1" l="1"/>
  <c r="C15" i="1" s="1"/>
  <c r="K15" i="1"/>
  <c r="L15" i="1"/>
  <c r="L19" i="1" l="1"/>
  <c r="H9" i="1" l="1"/>
  <c r="I9" i="1" s="1"/>
  <c r="H5" i="1"/>
  <c r="I5" i="1" s="1"/>
  <c r="H7" i="1"/>
  <c r="I7" i="1" s="1"/>
  <c r="H12" i="1"/>
  <c r="I12" i="1" s="1"/>
  <c r="H4" i="1"/>
  <c r="I4" i="1" s="1"/>
  <c r="H6" i="1"/>
  <c r="I6" i="1" s="1"/>
  <c r="H11" i="1"/>
  <c r="I11" i="1" s="1"/>
  <c r="H13" i="1"/>
  <c r="I13" i="1" s="1"/>
  <c r="H8" i="1"/>
  <c r="I8" i="1" s="1"/>
  <c r="H10" i="1"/>
  <c r="I1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<sst xmlns="http://schemas.openxmlformats.org/spreadsheetml/2006/main" count="190" uniqueCount="98">
  <si>
    <t>β1</t>
  </si>
  <si>
    <t>β2</t>
  </si>
  <si>
    <t>β0</t>
  </si>
  <si>
    <t>x1</t>
  </si>
  <si>
    <t>x2</t>
  </si>
  <si>
    <t>y</t>
  </si>
  <si>
    <t>α</t>
  </si>
  <si>
    <t>yα</t>
  </si>
  <si>
    <t>f(Xi)</t>
  </si>
  <si>
    <t>yαx1</t>
  </si>
  <si>
    <t>yαx2</t>
  </si>
  <si>
    <t>XX*</t>
  </si>
  <si>
    <t>Σ</t>
  </si>
  <si>
    <t>YY*</t>
  </si>
  <si>
    <t>i</t>
  </si>
  <si>
    <t>αα*</t>
  </si>
  <si>
    <t>G</t>
  </si>
  <si>
    <r>
      <t>Objectif L</t>
    </r>
    <r>
      <rPr>
        <i/>
        <vertAlign val="subscript"/>
        <sz val="11"/>
        <color theme="1"/>
        <rFont val="DejaVu Serif"/>
        <family val="1"/>
      </rPr>
      <t>D</t>
    </r>
    <r>
      <rPr>
        <i/>
        <sz val="11"/>
        <color theme="1"/>
        <rFont val="DejaVu Serif"/>
        <family val="1"/>
      </rPr>
      <t>(α)</t>
    </r>
  </si>
  <si>
    <r>
      <t>individus</t>
    </r>
    <r>
      <rPr>
        <i/>
        <sz val="11"/>
        <color theme="1"/>
        <rFont val="Calibri"/>
        <family val="2"/>
      </rPr>
      <t xml:space="preserve"> i</t>
    </r>
  </si>
  <si>
    <t>ξi=max(0,1-y*f(X))</t>
  </si>
  <si>
    <t>Microsoft Excel 16.0 Rapport de solution</t>
  </si>
  <si>
    <t>Feuille : [ex1_dual.xlsx]Solveur2</t>
  </si>
  <si>
    <t>Date du rapport : 22/02/2025 18:31:01</t>
  </si>
  <si>
    <t>Résultat : Le Solveur a trouvé une solution satisfaisant toutes les contraintes et les conditions d’optimisation.</t>
  </si>
  <si>
    <t>Moteur du solveur</t>
  </si>
  <si>
    <t>Moteur : GRG non linéaire</t>
  </si>
  <si>
    <t>Heure de la solution : 3,704 secondes.</t>
  </si>
  <si>
    <t>Itérations : 32 Sous-problèmes : 0</t>
  </si>
  <si>
    <t>Options du solveur</t>
  </si>
  <si>
    <t>Temps max Illimité,  Itérations Illimité, Precision 0,000001</t>
  </si>
  <si>
    <t xml:space="preserve"> Convergence 0,0001, Taille de la population 100, Valeur de départ aléatoire 0, Dérivées - Central</t>
  </si>
  <si>
    <t>Sous-problèmes max Illimité, Solutions de nombre entier max Illimité, Tolérance des nombres entiers 1%</t>
  </si>
  <si>
    <t>Cellule objectif (Max)</t>
  </si>
  <si>
    <t>Cellule</t>
  </si>
  <si>
    <t>Nom</t>
  </si>
  <si>
    <t>Valeur initiale</t>
  </si>
  <si>
    <t>Valeur finale</t>
  </si>
  <si>
    <t>Cellules variables</t>
  </si>
  <si>
    <t>Entier</t>
  </si>
  <si>
    <t>Contraintes</t>
  </si>
  <si>
    <t>Valeur de la cellule</t>
  </si>
  <si>
    <t>Formule</t>
  </si>
  <si>
    <t>État</t>
  </si>
  <si>
    <t>Marge</t>
  </si>
  <si>
    <t>$B$15</t>
  </si>
  <si>
    <t>Objectif LD(α) x1</t>
  </si>
  <si>
    <t>$E$4</t>
  </si>
  <si>
    <t>Suite</t>
  </si>
  <si>
    <t>$E$5</t>
  </si>
  <si>
    <t>$E$6</t>
  </si>
  <si>
    <t>$E$7</t>
  </si>
  <si>
    <t>$E$8</t>
  </si>
  <si>
    <t>$E$9</t>
  </si>
  <si>
    <t>$E$10</t>
  </si>
  <si>
    <t>$E$11</t>
  </si>
  <si>
    <t>$E$12</t>
  </si>
  <si>
    <t>$E$13</t>
  </si>
  <si>
    <t>$F$15</t>
  </si>
  <si>
    <t>Objectif LD(α) Σ</t>
  </si>
  <si>
    <t>$F$15=0</t>
  </si>
  <si>
    <t>Lié</t>
  </si>
  <si>
    <t>$E$4&lt;=5</t>
  </si>
  <si>
    <t>$E$5&lt;=5</t>
  </si>
  <si>
    <t>Non lié</t>
  </si>
  <si>
    <t>$E$6&lt;=5</t>
  </si>
  <si>
    <t>$E$7&lt;=5</t>
  </si>
  <si>
    <t>$E$8&lt;=5</t>
  </si>
  <si>
    <t>$E$9&lt;=5</t>
  </si>
  <si>
    <t>$E$10&lt;=5</t>
  </si>
  <si>
    <t>$E$11&lt;=5</t>
  </si>
  <si>
    <t>$E$12&lt;=5</t>
  </si>
  <si>
    <t>$E$13&lt;=5</t>
  </si>
  <si>
    <t>$E$4&gt;=0</t>
  </si>
  <si>
    <t>$E$5&gt;=0</t>
  </si>
  <si>
    <t>$E$6&gt;=0</t>
  </si>
  <si>
    <t>$E$7&gt;=0</t>
  </si>
  <si>
    <t>$E$8&gt;=0</t>
  </si>
  <si>
    <t>$E$9&gt;=0</t>
  </si>
  <si>
    <t>$E$10&gt;=0</t>
  </si>
  <si>
    <t>$E$11&gt;=0</t>
  </si>
  <si>
    <t>$E$12&gt;=0</t>
  </si>
  <si>
    <t>$E$13&gt;=0</t>
  </si>
  <si>
    <r>
      <t xml:space="preserve">Calcul de </t>
    </r>
    <r>
      <rPr>
        <sz val="11"/>
        <color theme="1"/>
        <rFont val="Aptos Narrow"/>
        <family val="2"/>
      </rPr>
      <t>β</t>
    </r>
  </si>
  <si>
    <r>
      <t xml:space="preserve">Calcul de </t>
    </r>
    <r>
      <rPr>
        <sz val="11"/>
        <color theme="1"/>
        <rFont val="Aptos Narrow"/>
        <family val="2"/>
      </rPr>
      <t>β</t>
    </r>
    <r>
      <rPr>
        <sz val="11"/>
        <color theme="1"/>
        <rFont val="Calibri"/>
        <family val="2"/>
      </rPr>
      <t>0</t>
    </r>
  </si>
  <si>
    <t>SOMMEPROD -&gt;</t>
  </si>
  <si>
    <t>Résolution par le Solveur du problème dual</t>
  </si>
  <si>
    <t>β</t>
  </si>
  <si>
    <t>Pour le tracé des droites sur le graphique</t>
  </si>
  <si>
    <t>X1</t>
  </si>
  <si>
    <t>f(Z)=0</t>
  </si>
  <si>
    <t>f(Z)=-1</t>
  </si>
  <si>
    <t>f(Z)=1</t>
  </si>
  <si>
    <t>||β||</t>
  </si>
  <si>
    <t>marge</t>
  </si>
  <si>
    <t>individus i</t>
  </si>
  <si>
    <t>P[y=1/x1 ,x2]</t>
  </si>
  <si>
    <t xml:space="preserve">a = </t>
  </si>
  <si>
    <t xml:space="preserve">b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</si>
</sst>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00"/>
    <numFmt numFmtId="165" formatCode="0.0"/>
    <numFmt numFmtId="166" formatCode="0.000000000"/>
    <numFmt numFmtId="170" formatCode="0.0%"/>
  </numFmts>
  <fonts count="24" x14ac:knownFonts="1">
    <font>
      <sz val="11"/>
      <color theme="1"/>
      <name val="Calibri"/>
      <family val="2"/>
      <scheme val="minor"/>
    </font>
    <font>
      <sz val="11"/>
      <color theme="1"/>
      <name val="Calibri"/>
      <family val="2"/>
    </font>
    <font>
      <sz val="11"/>
      <color theme="1"/>
      <name val="Aptos Narrow"/>
      <family val="2"/>
    </font>
    <font>
      <b/>
      <sz val="11"/>
      <color theme="1"/>
      <name val="Calibri"/>
      <family val="2"/>
      <scheme val="minor"/>
    </font>
    <font>
      <sz val="11"/>
      <color theme="1"/>
      <name val="Euclid Symbol"/>
      <family val="1"/>
      <charset val="2"/>
    </font>
    <font>
      <i/>
      <sz val="11"/>
      <color theme="1"/>
      <name val="DejaVu Serif"/>
      <family val="1"/>
    </font>
    <font>
      <i/>
      <vertAlign val="subscript"/>
      <sz val="11"/>
      <color theme="1"/>
      <name val="DejaVu Serif"/>
      <family val="1"/>
    </font>
    <font>
      <i/>
      <sz val="11"/>
      <color theme="1"/>
      <name val="Calibri"/>
      <family val="2"/>
    </font>
    <font>
      <sz val="12"/>
      <color theme="1"/>
      <name val="Calibri"/>
      <family val="2"/>
    </font>
    <font>
      <sz val="11"/>
      <color rgb="FFFF0000"/>
      <name val="Calibri"/>
      <family val="2"/>
    </font>
    <font>
      <sz val="13"/>
      <color theme="1"/>
      <name val="Calibri"/>
      <family val="2"/>
    </font>
    <font>
      <b/>
      <sz val="11"/>
      <color indexed="18"/>
      <name val="Calibri"/>
      <family val="2"/>
      <scheme val="minor"/>
    </font>
    <font>
      <sz val="10"/>
      <color theme="1"/>
      <name val="Calibri"/>
      <family val="2"/>
    </font>
    <font>
      <sz val="16"/>
      <color theme="1"/>
      <name val="Calibri"/>
      <family val="2"/>
    </font>
    <font>
      <b/>
      <sz val="11"/>
      <color theme="5" tint="-0.249977111117893"/>
      <name val="Calibri"/>
      <family val="2"/>
    </font>
    <font>
      <b/>
      <sz val="12"/>
      <color theme="5" tint="-0.249977111117893"/>
      <name val="Calibri"/>
      <family val="2"/>
    </font>
    <font>
      <sz val="11"/>
      <color rgb="FF00B050"/>
      <name val="Calibri"/>
      <family val="2"/>
    </font>
    <font>
      <sz val="12"/>
      <color theme="8" tint="0.39997558519241921"/>
      <name val="Calibri"/>
      <family val="2"/>
    </font>
    <font>
      <sz val="10"/>
      <color theme="8" tint="0.39997558519241921"/>
      <name val="Calibri"/>
      <family val="2"/>
    </font>
    <font>
      <sz val="11"/>
      <color theme="1"/>
      <name val="Calibri"/>
      <family val="2"/>
      <scheme val="minor"/>
    </font>
    <font>
      <sz val="11"/>
      <color rgb="FFFF0000"/>
      <name val="Calibri"/>
      <family val="2"/>
      <scheme val="minor"/>
    </font>
    <font>
      <i/>
      <sz val="11"/>
      <color theme="1"/>
      <name val="Calibri"/>
      <family val="2"/>
      <scheme val="minor"/>
    </font>
    <font>
      <sz val="11"/>
      <color rgb="FF00B050"/>
      <name val="Calibri"/>
      <family val="2"/>
      <scheme val="minor"/>
    </font>
    <font>
      <b/>
      <sz val="11"/>
      <color theme="7" tint="0.59999389629810485"/>
      <name val="Calibri"/>
      <family val="2"/>
    </font>
  </fonts>
  <fills count="7">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tint="-0.249977111117893"/>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medium">
        <color indexed="23"/>
      </top>
      <bottom style="medium">
        <color indexed="23"/>
      </bottom>
      <diagonal/>
    </border>
    <border>
      <left/>
      <right/>
      <top style="thin">
        <color indexed="23"/>
      </top>
      <bottom style="medium">
        <color indexed="23"/>
      </bottom>
      <diagonal/>
    </border>
    <border>
      <left/>
      <right/>
      <top style="thin">
        <color indexed="23"/>
      </top>
      <bottom/>
      <diagonal/>
    </border>
    <border>
      <left style="thin">
        <color indexed="64"/>
      </left>
      <right style="thick">
        <color theme="5" tint="-0.249977111117893"/>
      </right>
      <top style="thin">
        <color indexed="64"/>
      </top>
      <bottom style="thin">
        <color indexed="64"/>
      </bottom>
      <diagonal/>
    </border>
    <border>
      <left style="thick">
        <color theme="5" tint="-0.249977111117893"/>
      </left>
      <right style="thick">
        <color theme="5" tint="-0.249977111117893"/>
      </right>
      <top style="thick">
        <color theme="5" tint="-0.249977111117893"/>
      </top>
      <bottom style="thin">
        <color indexed="64"/>
      </bottom>
      <diagonal/>
    </border>
    <border>
      <left style="thick">
        <color theme="5" tint="-0.249977111117893"/>
      </left>
      <right style="thick">
        <color theme="5" tint="-0.249977111117893"/>
      </right>
      <top style="thin">
        <color indexed="64"/>
      </top>
      <bottom style="thin">
        <color indexed="64"/>
      </bottom>
      <diagonal/>
    </border>
    <border>
      <left style="thick">
        <color theme="5" tint="-0.249977111117893"/>
      </left>
      <right style="thick">
        <color theme="5" tint="-0.249977111117893"/>
      </right>
      <top style="thin">
        <color indexed="64"/>
      </top>
      <bottom style="thick">
        <color theme="5" tint="-0.249977111117893"/>
      </bottom>
      <diagonal/>
    </border>
    <border>
      <left/>
      <right/>
      <top style="thin">
        <color indexed="64"/>
      </top>
      <bottom style="thick">
        <color theme="5" tint="-0.249977111117893"/>
      </bottom>
      <diagonal/>
    </border>
    <border>
      <left style="thick">
        <color theme="5" tint="-0.249977111117893"/>
      </left>
      <right/>
      <top/>
      <bottom/>
      <diagonal/>
    </border>
    <border>
      <left/>
      <right/>
      <top style="thick">
        <color theme="5" tint="-0.249977111117893"/>
      </top>
      <bottom/>
      <diagonal/>
    </border>
    <border>
      <left style="thick">
        <color theme="5" tint="-0.249977111117893"/>
      </left>
      <right/>
      <top style="thick">
        <color theme="5" tint="-0.249977111117893"/>
      </top>
      <bottom style="thick">
        <color theme="5" tint="-0.249977111117893"/>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s>
  <cellStyleXfs count="2">
    <xf numFmtId="0" fontId="0" fillId="0" borderId="0"/>
    <xf numFmtId="9" fontId="19" fillId="0" borderId="0" applyFont="0" applyFill="0" applyBorder="0" applyAlignment="0" applyProtection="0"/>
  </cellStyleXfs>
  <cellXfs count="93">
    <xf numFmtId="0" fontId="0" fillId="0" borderId="0" xfId="0"/>
    <xf numFmtId="0" fontId="1" fillId="0" borderId="0" xfId="0" applyFont="1"/>
    <xf numFmtId="164" fontId="1" fillId="0" borderId="0" xfId="0" applyNumberFormat="1" applyFont="1"/>
    <xf numFmtId="0" fontId="8" fillId="0" borderId="0" xfId="0" applyFont="1" applyAlignment="1">
      <alignment horizontal="center" vertical="center"/>
    </xf>
    <xf numFmtId="2" fontId="1" fillId="0" borderId="0" xfId="0" applyNumberFormat="1" applyFont="1"/>
    <xf numFmtId="0" fontId="1" fillId="3" borderId="2" xfId="0" applyFont="1" applyFill="1" applyBorder="1"/>
    <xf numFmtId="0" fontId="1" fillId="3" borderId="3" xfId="0" applyFont="1" applyFill="1" applyBorder="1"/>
    <xf numFmtId="0" fontId="1" fillId="3" borderId="4" xfId="0" applyFont="1" applyFill="1" applyBorder="1"/>
    <xf numFmtId="0" fontId="1" fillId="3" borderId="5" xfId="0" applyFont="1" applyFill="1" applyBorder="1"/>
    <xf numFmtId="0" fontId="1" fillId="3" borderId="0" xfId="0" applyFont="1" applyFill="1"/>
    <xf numFmtId="0" fontId="1" fillId="3" borderId="6" xfId="0" applyFont="1" applyFill="1" applyBorder="1"/>
    <xf numFmtId="0" fontId="1" fillId="3" borderId="7" xfId="0" applyFont="1" applyFill="1" applyBorder="1"/>
    <xf numFmtId="0" fontId="1" fillId="3" borderId="8" xfId="0" applyFont="1" applyFill="1" applyBorder="1"/>
    <xf numFmtId="0" fontId="1" fillId="3" borderId="9" xfId="0" applyFont="1" applyFill="1" applyBorder="1"/>
    <xf numFmtId="2" fontId="1" fillId="0" borderId="0" xfId="0" applyNumberFormat="1" applyFont="1" applyAlignment="1">
      <alignment horizontal="center"/>
    </xf>
    <xf numFmtId="0" fontId="9" fillId="0" borderId="0" xfId="0" applyFont="1" applyAlignment="1">
      <alignment horizontal="center"/>
    </xf>
    <xf numFmtId="165" fontId="1" fillId="3" borderId="2" xfId="0" applyNumberFormat="1" applyFont="1" applyFill="1" applyBorder="1"/>
    <xf numFmtId="165" fontId="1" fillId="3" borderId="3" xfId="0" applyNumberFormat="1" applyFont="1" applyFill="1" applyBorder="1"/>
    <xf numFmtId="165" fontId="1" fillId="3" borderId="4" xfId="0" applyNumberFormat="1" applyFont="1" applyFill="1" applyBorder="1"/>
    <xf numFmtId="165" fontId="1" fillId="3" borderId="5" xfId="0" applyNumberFormat="1" applyFont="1" applyFill="1" applyBorder="1"/>
    <xf numFmtId="165" fontId="1" fillId="3" borderId="0" xfId="0" applyNumberFormat="1" applyFont="1" applyFill="1"/>
    <xf numFmtId="165" fontId="1" fillId="3" borderId="6" xfId="0" applyNumberFormat="1" applyFont="1" applyFill="1" applyBorder="1"/>
    <xf numFmtId="166" fontId="1" fillId="0" borderId="0" xfId="0" applyNumberFormat="1" applyFont="1"/>
    <xf numFmtId="165" fontId="1" fillId="3" borderId="7" xfId="0" applyNumberFormat="1" applyFont="1" applyFill="1" applyBorder="1"/>
    <xf numFmtId="165" fontId="1" fillId="3" borderId="8" xfId="0" applyNumberFormat="1" applyFont="1" applyFill="1" applyBorder="1"/>
    <xf numFmtId="165" fontId="1" fillId="3" borderId="9" xfId="0" applyNumberFormat="1" applyFont="1" applyFill="1" applyBorder="1"/>
    <xf numFmtId="164" fontId="10" fillId="3" borderId="1" xfId="0" applyNumberFormat="1" applyFont="1" applyFill="1" applyBorder="1"/>
    <xf numFmtId="0" fontId="3" fillId="0" borderId="0" xfId="0" applyFont="1"/>
    <xf numFmtId="0" fontId="0" fillId="0" borderId="12" xfId="0" applyBorder="1"/>
    <xf numFmtId="0" fontId="11" fillId="0" borderId="11" xfId="0" applyFont="1" applyBorder="1" applyAlignment="1">
      <alignment horizontal="center"/>
    </xf>
    <xf numFmtId="0" fontId="0" fillId="0" borderId="13" xfId="0" applyBorder="1"/>
    <xf numFmtId="2" fontId="0" fillId="0" borderId="13" xfId="0" applyNumberFormat="1" applyBorder="1"/>
    <xf numFmtId="2" fontId="0" fillId="0" borderId="12" xfId="0" applyNumberFormat="1" applyBorder="1"/>
    <xf numFmtId="0" fontId="13" fillId="0" borderId="0" xfId="0" applyFont="1"/>
    <xf numFmtId="0" fontId="1" fillId="4" borderId="1" xfId="0" applyFont="1" applyFill="1" applyBorder="1" applyAlignment="1">
      <alignment horizontal="center" vertical="center"/>
    </xf>
    <xf numFmtId="2" fontId="1" fillId="4" borderId="1" xfId="0" applyNumberFormat="1" applyFont="1" applyFill="1" applyBorder="1"/>
    <xf numFmtId="0" fontId="9" fillId="4" borderId="1" xfId="0" applyFont="1" applyFill="1" applyBorder="1" applyAlignment="1">
      <alignment horizontal="center"/>
    </xf>
    <xf numFmtId="0" fontId="1" fillId="4" borderId="1" xfId="0" applyFont="1" applyFill="1" applyBorder="1" applyAlignment="1">
      <alignment horizontal="center"/>
    </xf>
    <xf numFmtId="164" fontId="1" fillId="4" borderId="1" xfId="0" applyNumberFormat="1" applyFont="1" applyFill="1" applyBorder="1"/>
    <xf numFmtId="2" fontId="1" fillId="4" borderId="1" xfId="0" applyNumberFormat="1" applyFont="1" applyFill="1" applyBorder="1" applyAlignment="1">
      <alignment horizontal="center"/>
    </xf>
    <xf numFmtId="0" fontId="1" fillId="5" borderId="1" xfId="0" applyFont="1" applyFill="1" applyBorder="1" applyAlignment="1">
      <alignment vertical="center"/>
    </xf>
    <xf numFmtId="0" fontId="1" fillId="5" borderId="1" xfId="0" applyFont="1" applyFill="1" applyBorder="1" applyAlignment="1">
      <alignment horizontal="center" vertical="center"/>
    </xf>
    <xf numFmtId="2" fontId="1" fillId="2" borderId="0" xfId="0" applyNumberFormat="1" applyFont="1" applyFill="1"/>
    <xf numFmtId="0" fontId="1" fillId="5" borderId="14" xfId="0" applyFont="1" applyFill="1" applyBorder="1" applyAlignment="1">
      <alignment horizontal="center" vertical="center"/>
    </xf>
    <xf numFmtId="0" fontId="8" fillId="2" borderId="10" xfId="0" applyFont="1" applyFill="1" applyBorder="1" applyAlignment="1">
      <alignment horizontal="center" vertical="center"/>
    </xf>
    <xf numFmtId="2" fontId="1" fillId="2" borderId="10" xfId="0" applyNumberFormat="1" applyFont="1" applyFill="1" applyBorder="1"/>
    <xf numFmtId="0" fontId="15" fillId="2" borderId="15" xfId="0" applyFont="1" applyFill="1" applyBorder="1" applyAlignment="1">
      <alignment horizontal="center" vertical="center"/>
    </xf>
    <xf numFmtId="2" fontId="14" fillId="2" borderId="16" xfId="0" applyNumberFormat="1" applyFont="1" applyFill="1" applyBorder="1" applyAlignment="1">
      <alignment horizontal="center"/>
    </xf>
    <xf numFmtId="2" fontId="14" fillId="2" borderId="17" xfId="0" applyNumberFormat="1" applyFont="1" applyFill="1" applyBorder="1" applyAlignment="1">
      <alignment horizontal="center"/>
    </xf>
    <xf numFmtId="0" fontId="1" fillId="0" borderId="18" xfId="0" applyFont="1" applyBorder="1"/>
    <xf numFmtId="0" fontId="1" fillId="0" borderId="19" xfId="0" applyFont="1" applyBorder="1"/>
    <xf numFmtId="164" fontId="1" fillId="2" borderId="0" xfId="0" applyNumberFormat="1" applyFont="1" applyFill="1"/>
    <xf numFmtId="0" fontId="1" fillId="0" borderId="20" xfId="0" applyFont="1" applyBorder="1"/>
    <xf numFmtId="0" fontId="5" fillId="2" borderId="21" xfId="0" applyFont="1" applyFill="1" applyBorder="1"/>
    <xf numFmtId="0" fontId="4" fillId="5" borderId="22" xfId="0" applyFont="1" applyFill="1" applyBorder="1" applyAlignment="1">
      <alignment horizontal="center"/>
    </xf>
    <xf numFmtId="0" fontId="1" fillId="5" borderId="23" xfId="0" applyFont="1" applyFill="1" applyBorder="1"/>
    <xf numFmtId="2" fontId="1" fillId="0" borderId="0" xfId="0" applyNumberFormat="1" applyFont="1" applyAlignment="1">
      <alignment horizontal="left"/>
    </xf>
    <xf numFmtId="0" fontId="9" fillId="5" borderId="1" xfId="0" applyFont="1" applyFill="1" applyBorder="1" applyAlignment="1">
      <alignment horizontal="center"/>
    </xf>
    <xf numFmtId="0" fontId="9" fillId="5" borderId="1" xfId="0" applyFont="1" applyFill="1" applyBorder="1"/>
    <xf numFmtId="0" fontId="9" fillId="5" borderId="14" xfId="0" applyFont="1" applyFill="1" applyBorder="1" applyAlignment="1">
      <alignment horizontal="center"/>
    </xf>
    <xf numFmtId="1" fontId="9" fillId="5" borderId="1" xfId="0" applyNumberFormat="1" applyFont="1" applyFill="1" applyBorder="1" applyAlignment="1">
      <alignment horizontal="center"/>
    </xf>
    <xf numFmtId="1" fontId="9" fillId="5" borderId="1" xfId="0" applyNumberFormat="1" applyFont="1" applyFill="1" applyBorder="1"/>
    <xf numFmtId="1" fontId="9" fillId="5" borderId="14" xfId="0" applyNumberFormat="1" applyFont="1" applyFill="1" applyBorder="1" applyAlignment="1">
      <alignment horizontal="center"/>
    </xf>
    <xf numFmtId="1" fontId="16" fillId="5" borderId="1" xfId="0" applyNumberFormat="1" applyFont="1" applyFill="1" applyBorder="1" applyAlignment="1">
      <alignment horizontal="center"/>
    </xf>
    <xf numFmtId="1" fontId="16" fillId="5" borderId="1" xfId="0" applyNumberFormat="1" applyFont="1" applyFill="1" applyBorder="1"/>
    <xf numFmtId="1" fontId="16" fillId="5" borderId="14" xfId="0" applyNumberFormat="1" applyFont="1" applyFill="1" applyBorder="1" applyAlignment="1">
      <alignment horizontal="center"/>
    </xf>
    <xf numFmtId="0" fontId="16" fillId="5" borderId="1" xfId="0" applyFont="1" applyFill="1" applyBorder="1" applyAlignment="1">
      <alignment horizontal="center"/>
    </xf>
    <xf numFmtId="0" fontId="16" fillId="5" borderId="1" xfId="0" applyFont="1" applyFill="1" applyBorder="1"/>
    <xf numFmtId="0" fontId="16" fillId="5" borderId="14" xfId="0" applyFont="1" applyFill="1" applyBorder="1" applyAlignment="1">
      <alignment horizontal="center"/>
    </xf>
    <xf numFmtId="164" fontId="12" fillId="0" borderId="0" xfId="0" applyNumberFormat="1" applyFont="1"/>
    <xf numFmtId="0" fontId="12" fillId="0" borderId="0" xfId="0" applyFont="1"/>
    <xf numFmtId="0" fontId="17" fillId="4" borderId="1" xfId="0" applyFont="1" applyFill="1" applyBorder="1" applyAlignment="1">
      <alignment horizontal="center" vertical="center"/>
    </xf>
    <xf numFmtId="2" fontId="17" fillId="4" borderId="1" xfId="0" applyNumberFormat="1" applyFont="1" applyFill="1" applyBorder="1"/>
    <xf numFmtId="0" fontId="17" fillId="4" borderId="1" xfId="0" applyFont="1" applyFill="1" applyBorder="1" applyAlignment="1">
      <alignment horizontal="center" vertical="center" wrapText="1"/>
    </xf>
    <xf numFmtId="0" fontId="17" fillId="4" borderId="1" xfId="0" applyFont="1" applyFill="1" applyBorder="1" applyAlignment="1">
      <alignment horizontal="center"/>
    </xf>
    <xf numFmtId="0" fontId="1" fillId="4" borderId="1" xfId="0" applyFont="1" applyFill="1" applyBorder="1" applyAlignment="1">
      <alignment horizontal="center"/>
    </xf>
    <xf numFmtId="0" fontId="1" fillId="4" borderId="1" xfId="0" applyFont="1" applyFill="1" applyBorder="1" applyAlignment="1">
      <alignment horizontal="center" vertical="center"/>
    </xf>
    <xf numFmtId="0" fontId="17" fillId="4" borderId="1" xfId="0" applyFont="1" applyFill="1" applyBorder="1" applyAlignment="1">
      <alignment horizontal="center" vertical="center"/>
    </xf>
    <xf numFmtId="0" fontId="18" fillId="4" borderId="1" xfId="0" applyFont="1" applyFill="1" applyBorder="1" applyAlignment="1">
      <alignment horizontal="center"/>
    </xf>
    <xf numFmtId="0" fontId="1" fillId="0" borderId="0" xfId="0" applyFont="1" applyAlignment="1">
      <alignment horizontal="center"/>
    </xf>
    <xf numFmtId="0" fontId="9" fillId="5" borderId="24" xfId="0" applyFont="1" applyFill="1" applyBorder="1" applyAlignment="1">
      <alignment horizontal="center"/>
    </xf>
    <xf numFmtId="1" fontId="9" fillId="5" borderId="24" xfId="0" applyNumberFormat="1" applyFont="1" applyFill="1" applyBorder="1" applyAlignment="1">
      <alignment horizontal="center"/>
    </xf>
    <xf numFmtId="1" fontId="16" fillId="5" borderId="24" xfId="0" applyNumberFormat="1" applyFont="1" applyFill="1" applyBorder="1" applyAlignment="1">
      <alignment horizontal="center"/>
    </xf>
    <xf numFmtId="0" fontId="16" fillId="5" borderId="24" xfId="0" applyFont="1" applyFill="1" applyBorder="1" applyAlignment="1">
      <alignment horizontal="center"/>
    </xf>
    <xf numFmtId="164" fontId="9" fillId="5" borderId="1" xfId="0" applyNumberFormat="1" applyFont="1" applyFill="1" applyBorder="1"/>
    <xf numFmtId="170" fontId="20" fillId="5" borderId="1" xfId="1" applyNumberFormat="1" applyFont="1" applyFill="1" applyBorder="1"/>
    <xf numFmtId="164" fontId="16" fillId="5" borderId="1" xfId="0" applyNumberFormat="1" applyFont="1" applyFill="1" applyBorder="1"/>
    <xf numFmtId="170" fontId="22" fillId="5" borderId="1" xfId="1" applyNumberFormat="1" applyFont="1" applyFill="1" applyBorder="1"/>
    <xf numFmtId="0" fontId="23" fillId="6" borderId="1" xfId="0" applyFont="1" applyFill="1" applyBorder="1" applyAlignment="1">
      <alignment vertical="center"/>
    </xf>
    <xf numFmtId="0" fontId="23" fillId="6" borderId="1" xfId="0" applyFont="1" applyFill="1" applyBorder="1" applyAlignment="1">
      <alignment horizontal="center" vertical="center"/>
    </xf>
    <xf numFmtId="0" fontId="23" fillId="6" borderId="24" xfId="0" applyFont="1" applyFill="1" applyBorder="1" applyAlignment="1">
      <alignment horizontal="center" vertical="center"/>
    </xf>
    <xf numFmtId="0" fontId="21" fillId="0" borderId="1" xfId="0" applyFont="1" applyBorder="1" applyAlignment="1">
      <alignment horizontal="right"/>
    </xf>
    <xf numFmtId="164" fontId="0" fillId="0" borderId="1" xfId="0" applyNumberFormat="1" applyBorder="1"/>
  </cellXfs>
  <cellStyles count="2">
    <cellStyle name="Normal" xfId="0" builtinId="0"/>
    <cellStyle name="Pourcentage" xfId="1" builtinId="5"/>
  </cellStyles>
  <dxfs count="0"/>
  <tableStyles count="1" defaultTableStyle="TableStyleMedium2" defaultPivotStyle="PivotStyleLight16">
    <tableStyle name="Invisible" pivot="0" table="0" count="0" xr9:uid="{BFCDD1D5-55CD-4F94-AD66-0044E84B0B5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image" Target="../media/image4.jpeg"/><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moins</c:v>
          </c:tx>
          <c:spPr>
            <a:ln w="19050" cap="rnd">
              <a:noFill/>
              <a:round/>
            </a:ln>
            <a:effectLst/>
          </c:spPr>
          <c:marker>
            <c:symbol val="circle"/>
            <c:size val="6"/>
            <c:spPr>
              <a:solidFill>
                <a:srgbClr val="FF0000"/>
              </a:solidFill>
              <a:ln w="9525">
                <a:solidFill>
                  <a:srgbClr val="FF0000"/>
                </a:solidFill>
              </a:ln>
              <a:effectLst/>
            </c:spPr>
          </c:marker>
          <c:dLbls>
            <c:dLbl>
              <c:idx val="0"/>
              <c:tx>
                <c:rich>
                  <a:bodyPr/>
                  <a:lstStyle/>
                  <a:p>
                    <a:fld id="{946A723C-CD7A-43CD-8824-736C6EB82DFA}" type="CELLRANGE">
                      <a:rPr lang="en-US"/>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4059-46EF-BB80-F854A868E7CC}"/>
                </c:ext>
              </c:extLst>
            </c:dLbl>
            <c:dLbl>
              <c:idx val="1"/>
              <c:tx>
                <c:rich>
                  <a:bodyPr/>
                  <a:lstStyle/>
                  <a:p>
                    <a:fld id="{4C4DA6C6-48B8-420F-AF8D-A93E09F47819}"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4059-46EF-BB80-F854A868E7CC}"/>
                </c:ext>
              </c:extLst>
            </c:dLbl>
            <c:dLbl>
              <c:idx val="2"/>
              <c:tx>
                <c:rich>
                  <a:bodyPr/>
                  <a:lstStyle/>
                  <a:p>
                    <a:fld id="{16804F4B-7AFD-44E6-BEEC-C00D70896389}"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4059-46EF-BB80-F854A868E7CC}"/>
                </c:ext>
              </c:extLst>
            </c:dLbl>
            <c:dLbl>
              <c:idx val="3"/>
              <c:tx>
                <c:rich>
                  <a:bodyPr/>
                  <a:lstStyle/>
                  <a:p>
                    <a:fld id="{98E73F04-77F6-4F6B-B1A1-BD6F21C3B409}"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4059-46EF-BB80-F854A868E7CC}"/>
                </c:ext>
              </c:extLst>
            </c:dLbl>
            <c:dLbl>
              <c:idx val="4"/>
              <c:tx>
                <c:rich>
                  <a:bodyPr/>
                  <a:lstStyle/>
                  <a:p>
                    <a:fld id="{7B1AF537-92EF-4D42-B456-2047E59399E0}"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4059-46EF-BB80-F854A868E7CC}"/>
                </c:ext>
              </c:extLst>
            </c:dLbl>
            <c:spPr>
              <a:noFill/>
              <a:ln>
                <a:solidFill>
                  <a:srgbClr val="FF0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FF0000"/>
                    </a:solidFill>
                    <a:latin typeface="+mn-lt"/>
                    <a:ea typeface="+mn-ea"/>
                    <a:cs typeface="+mn-cs"/>
                  </a:defRPr>
                </a:pPr>
                <a:endParaRPr lang="fr-FR"/>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Solveur2!$C$4:$C$8</c:f>
              <c:numCache>
                <c:formatCode>General</c:formatCode>
                <c:ptCount val="5"/>
                <c:pt idx="0">
                  <c:v>1</c:v>
                </c:pt>
                <c:pt idx="1">
                  <c:v>4</c:v>
                </c:pt>
                <c:pt idx="2">
                  <c:v>6</c:v>
                </c:pt>
                <c:pt idx="3">
                  <c:v>8</c:v>
                </c:pt>
                <c:pt idx="4" formatCode="0">
                  <c:v>7</c:v>
                </c:pt>
              </c:numCache>
            </c:numRef>
          </c:xVal>
          <c:yVal>
            <c:numRef>
              <c:f>Solveur2!$D$4:$D$8</c:f>
              <c:numCache>
                <c:formatCode>General</c:formatCode>
                <c:ptCount val="5"/>
                <c:pt idx="0">
                  <c:v>1</c:v>
                </c:pt>
                <c:pt idx="1">
                  <c:v>5</c:v>
                </c:pt>
                <c:pt idx="2">
                  <c:v>9</c:v>
                </c:pt>
                <c:pt idx="3">
                  <c:v>7</c:v>
                </c:pt>
                <c:pt idx="4" formatCode="0">
                  <c:v>1</c:v>
                </c:pt>
              </c:numCache>
            </c:numRef>
          </c:yVal>
          <c:smooth val="0"/>
          <c:extLst>
            <c:ext xmlns:c15="http://schemas.microsoft.com/office/drawing/2012/chart" uri="{02D57815-91ED-43cb-92C2-25804820EDAC}">
              <c15:datalabelsRange>
                <c15:f>Solveur2!$B$4:$B$8</c15:f>
                <c15:dlblRangeCache>
                  <c:ptCount val="5"/>
                  <c:pt idx="0">
                    <c:v>1</c:v>
                  </c:pt>
                  <c:pt idx="1">
                    <c:v>2</c:v>
                  </c:pt>
                  <c:pt idx="2">
                    <c:v>3</c:v>
                  </c:pt>
                  <c:pt idx="3">
                    <c:v>4</c:v>
                  </c:pt>
                  <c:pt idx="4">
                    <c:v>5</c:v>
                  </c:pt>
                </c15:dlblRangeCache>
              </c15:datalabelsRange>
            </c:ext>
            <c:ext xmlns:c16="http://schemas.microsoft.com/office/drawing/2014/chart" uri="{C3380CC4-5D6E-409C-BE32-E72D297353CC}">
              <c16:uniqueId val="{00000000-4059-46EF-BB80-F854A868E7CC}"/>
            </c:ext>
          </c:extLst>
        </c:ser>
        <c:ser>
          <c:idx val="1"/>
          <c:order val="1"/>
          <c:tx>
            <c:v>plus</c:v>
          </c:tx>
          <c:spPr>
            <a:ln w="25400" cap="rnd">
              <a:noFill/>
              <a:round/>
            </a:ln>
            <a:effectLst/>
          </c:spPr>
          <c:marker>
            <c:symbol val="diamond"/>
            <c:size val="8"/>
            <c:spPr>
              <a:solidFill>
                <a:srgbClr val="00B050"/>
              </a:solidFill>
              <a:ln w="9525">
                <a:solidFill>
                  <a:srgbClr val="00B050"/>
                </a:solidFill>
              </a:ln>
              <a:effectLst/>
            </c:spPr>
          </c:marker>
          <c:dLbls>
            <c:dLbl>
              <c:idx val="0"/>
              <c:tx>
                <c:rich>
                  <a:bodyPr/>
                  <a:lstStyle/>
                  <a:p>
                    <a:fld id="{C29BAE55-66FC-47BD-9A4B-978A3F32332E}" type="CELLRANGE">
                      <a:rPr lang="en-US"/>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4059-46EF-BB80-F854A868E7CC}"/>
                </c:ext>
              </c:extLst>
            </c:dLbl>
            <c:dLbl>
              <c:idx val="1"/>
              <c:tx>
                <c:rich>
                  <a:bodyPr/>
                  <a:lstStyle/>
                  <a:p>
                    <a:fld id="{B1064FF5-4FC0-4629-976B-778F67033B92}"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4059-46EF-BB80-F854A868E7CC}"/>
                </c:ext>
              </c:extLst>
            </c:dLbl>
            <c:dLbl>
              <c:idx val="2"/>
              <c:tx>
                <c:rich>
                  <a:bodyPr/>
                  <a:lstStyle/>
                  <a:p>
                    <a:fld id="{43F7F4FB-2297-444A-B760-7E11E1A0F298}"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4059-46EF-BB80-F854A868E7CC}"/>
                </c:ext>
              </c:extLst>
            </c:dLbl>
            <c:dLbl>
              <c:idx val="3"/>
              <c:tx>
                <c:rich>
                  <a:bodyPr/>
                  <a:lstStyle/>
                  <a:p>
                    <a:fld id="{38934461-8084-4A62-9956-D6BE5E68A111}"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4059-46EF-BB80-F854A868E7CC}"/>
                </c:ext>
              </c:extLst>
            </c:dLbl>
            <c:dLbl>
              <c:idx val="4"/>
              <c:tx>
                <c:rich>
                  <a:bodyPr/>
                  <a:lstStyle/>
                  <a:p>
                    <a:fld id="{2F7E64E4-CDDC-4385-B32A-644E1181E259}" type="CELLRANGE">
                      <a:rPr lang="fr-FR"/>
                      <a:pPr/>
                      <a:t>[PLAGECELL]</a:t>
                    </a:fld>
                    <a:endParaRPr lang="fr-F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4059-46EF-BB80-F854A868E7CC}"/>
                </c:ext>
              </c:extLst>
            </c:dLbl>
            <c:spPr>
              <a:noFill/>
              <a:ln>
                <a:solidFill>
                  <a:schemeClr val="accent6">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B050"/>
                    </a:solidFill>
                    <a:latin typeface="+mn-lt"/>
                    <a:ea typeface="+mn-ea"/>
                    <a:cs typeface="+mn-cs"/>
                  </a:defRPr>
                </a:pPr>
                <a:endParaRPr lang="fr-FR"/>
              </a:p>
            </c:txPr>
            <c:dLblPos val="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Solveur2!$C$9:$C$13</c:f>
              <c:numCache>
                <c:formatCode>General</c:formatCode>
                <c:ptCount val="5"/>
                <c:pt idx="0" formatCode="0">
                  <c:v>1</c:v>
                </c:pt>
                <c:pt idx="1">
                  <c:v>5</c:v>
                </c:pt>
                <c:pt idx="2">
                  <c:v>13</c:v>
                </c:pt>
                <c:pt idx="3">
                  <c:v>9</c:v>
                </c:pt>
                <c:pt idx="4">
                  <c:v>12</c:v>
                </c:pt>
              </c:numCache>
            </c:numRef>
          </c:xVal>
          <c:yVal>
            <c:numRef>
              <c:f>Solveur2!$D$9:$D$13</c:f>
              <c:numCache>
                <c:formatCode>General</c:formatCode>
                <c:ptCount val="5"/>
                <c:pt idx="0" formatCode="0">
                  <c:v>3</c:v>
                </c:pt>
                <c:pt idx="1">
                  <c:v>1</c:v>
                </c:pt>
                <c:pt idx="2">
                  <c:v>6</c:v>
                </c:pt>
                <c:pt idx="3">
                  <c:v>4</c:v>
                </c:pt>
                <c:pt idx="4">
                  <c:v>7</c:v>
                </c:pt>
              </c:numCache>
            </c:numRef>
          </c:yVal>
          <c:smooth val="0"/>
          <c:extLst>
            <c:ext xmlns:c15="http://schemas.microsoft.com/office/drawing/2012/chart" uri="{02D57815-91ED-43cb-92C2-25804820EDAC}">
              <c15:datalabelsRange>
                <c15:f>Solveur2!$B$9:$B$13</c15:f>
                <c15:dlblRangeCache>
                  <c:ptCount val="5"/>
                  <c:pt idx="0">
                    <c:v>6</c:v>
                  </c:pt>
                  <c:pt idx="1">
                    <c:v>7</c:v>
                  </c:pt>
                  <c:pt idx="2">
                    <c:v>8</c:v>
                  </c:pt>
                  <c:pt idx="3">
                    <c:v>9</c:v>
                  </c:pt>
                  <c:pt idx="4">
                    <c:v>10</c:v>
                  </c:pt>
                </c15:dlblRangeCache>
              </c15:datalabelsRange>
            </c:ext>
            <c:ext xmlns:c16="http://schemas.microsoft.com/office/drawing/2014/chart" uri="{C3380CC4-5D6E-409C-BE32-E72D297353CC}">
              <c16:uniqueId val="{00000001-4059-46EF-BB80-F854A868E7CC}"/>
            </c:ext>
          </c:extLst>
        </c:ser>
        <c:ser>
          <c:idx val="2"/>
          <c:order val="2"/>
          <c:tx>
            <c:strRef>
              <c:f>Solveur2!$E$40</c:f>
              <c:strCache>
                <c:ptCount val="1"/>
                <c:pt idx="0">
                  <c:v>f(Z)=0</c:v>
                </c:pt>
              </c:strCache>
            </c:strRef>
          </c:tx>
          <c:spPr>
            <a:ln w="15875" cap="rnd">
              <a:solidFill>
                <a:schemeClr val="tx1">
                  <a:lumMod val="85000"/>
                  <a:lumOff val="15000"/>
                </a:schemeClr>
              </a:solidFill>
              <a:round/>
            </a:ln>
            <a:effectLst/>
          </c:spPr>
          <c:marker>
            <c:symbol val="none"/>
          </c:marker>
          <c:xVal>
            <c:numRef>
              <c:f>Solveur2!$D$41:$D$42</c:f>
              <c:numCache>
                <c:formatCode>General</c:formatCode>
                <c:ptCount val="2"/>
                <c:pt idx="0">
                  <c:v>0</c:v>
                </c:pt>
                <c:pt idx="1">
                  <c:v>14</c:v>
                </c:pt>
              </c:numCache>
            </c:numRef>
          </c:xVal>
          <c:yVal>
            <c:numRef>
              <c:f>Solveur2!$E$41:$E$42</c:f>
              <c:numCache>
                <c:formatCode>0.00</c:formatCode>
                <c:ptCount val="2"/>
                <c:pt idx="0">
                  <c:v>-2.0000131136864248</c:v>
                </c:pt>
                <c:pt idx="1">
                  <c:v>12.00002636675146</c:v>
                </c:pt>
              </c:numCache>
            </c:numRef>
          </c:yVal>
          <c:smooth val="0"/>
          <c:extLst>
            <c:ext xmlns:c16="http://schemas.microsoft.com/office/drawing/2014/chart" uri="{C3380CC4-5D6E-409C-BE32-E72D297353CC}">
              <c16:uniqueId val="{00000002-4059-46EF-BB80-F854A868E7CC}"/>
            </c:ext>
          </c:extLst>
        </c:ser>
        <c:ser>
          <c:idx val="3"/>
          <c:order val="3"/>
          <c:tx>
            <c:strRef>
              <c:f>Solveur2!$F$40</c:f>
              <c:strCache>
                <c:ptCount val="1"/>
                <c:pt idx="0">
                  <c:v>f(Z)=-1</c:v>
                </c:pt>
              </c:strCache>
            </c:strRef>
          </c:tx>
          <c:spPr>
            <a:ln w="15875" cap="rnd">
              <a:solidFill>
                <a:schemeClr val="accent2"/>
              </a:solidFill>
              <a:prstDash val="dash"/>
              <a:round/>
            </a:ln>
            <a:effectLst/>
          </c:spPr>
          <c:marker>
            <c:symbol val="none"/>
          </c:marker>
          <c:xVal>
            <c:numRef>
              <c:f>Solveur2!$D$41:$D$42</c:f>
              <c:numCache>
                <c:formatCode>General</c:formatCode>
                <c:ptCount val="2"/>
                <c:pt idx="0">
                  <c:v>0</c:v>
                </c:pt>
                <c:pt idx="1">
                  <c:v>14</c:v>
                </c:pt>
              </c:numCache>
            </c:numRef>
          </c:xVal>
          <c:yVal>
            <c:numRef>
              <c:f>Solveur2!$F$41:$F$42</c:f>
              <c:numCache>
                <c:formatCode>0.00</c:formatCode>
                <c:ptCount val="2"/>
                <c:pt idx="0">
                  <c:v>0.99998871987489002</c:v>
                </c:pt>
                <c:pt idx="1">
                  <c:v>15.000028200312775</c:v>
                </c:pt>
              </c:numCache>
            </c:numRef>
          </c:yVal>
          <c:smooth val="0"/>
          <c:extLst>
            <c:ext xmlns:c16="http://schemas.microsoft.com/office/drawing/2014/chart" uri="{C3380CC4-5D6E-409C-BE32-E72D297353CC}">
              <c16:uniqueId val="{00000003-4059-46EF-BB80-F854A868E7CC}"/>
            </c:ext>
          </c:extLst>
        </c:ser>
        <c:ser>
          <c:idx val="4"/>
          <c:order val="4"/>
          <c:tx>
            <c:strRef>
              <c:f>Solveur2!$G$40</c:f>
              <c:strCache>
                <c:ptCount val="1"/>
                <c:pt idx="0">
                  <c:v>f(Z)=1</c:v>
                </c:pt>
              </c:strCache>
            </c:strRef>
          </c:tx>
          <c:spPr>
            <a:ln w="19050" cap="rnd">
              <a:solidFill>
                <a:srgbClr val="00B050"/>
              </a:solidFill>
              <a:prstDash val="dash"/>
              <a:round/>
            </a:ln>
            <a:effectLst/>
          </c:spPr>
          <c:marker>
            <c:symbol val="none"/>
          </c:marker>
          <c:xVal>
            <c:numRef>
              <c:f>Solveur2!$D$41:$D$42</c:f>
              <c:numCache>
                <c:formatCode>General</c:formatCode>
                <c:ptCount val="2"/>
                <c:pt idx="0">
                  <c:v>0</c:v>
                </c:pt>
                <c:pt idx="1">
                  <c:v>14</c:v>
                </c:pt>
              </c:numCache>
            </c:numRef>
          </c:xVal>
          <c:yVal>
            <c:numRef>
              <c:f>Solveur2!$G$41:$G$42</c:f>
              <c:numCache>
                <c:formatCode>0.00</c:formatCode>
                <c:ptCount val="2"/>
                <c:pt idx="0">
                  <c:v>-5.00001494724774</c:v>
                </c:pt>
                <c:pt idx="1">
                  <c:v>9.0000245331901443</c:v>
                </c:pt>
              </c:numCache>
            </c:numRef>
          </c:yVal>
          <c:smooth val="0"/>
          <c:extLst>
            <c:ext xmlns:c16="http://schemas.microsoft.com/office/drawing/2014/chart" uri="{C3380CC4-5D6E-409C-BE32-E72D297353CC}">
              <c16:uniqueId val="{00000004-4059-46EF-BB80-F854A868E7CC}"/>
            </c:ext>
          </c:extLst>
        </c:ser>
        <c:dLbls>
          <c:showLegendKey val="0"/>
          <c:showVal val="0"/>
          <c:showCatName val="0"/>
          <c:showSerName val="0"/>
          <c:showPercent val="0"/>
          <c:showBubbleSize val="0"/>
        </c:dLbls>
        <c:axId val="1494941232"/>
        <c:axId val="1494947472"/>
      </c:scatterChart>
      <c:valAx>
        <c:axId val="1494941232"/>
        <c:scaling>
          <c:orientation val="minMax"/>
          <c:max val="14"/>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X1</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94947472"/>
        <c:crosses val="autoZero"/>
        <c:crossBetween val="midCat"/>
        <c:majorUnit val="1"/>
      </c:valAx>
      <c:valAx>
        <c:axId val="1494947472"/>
        <c:scaling>
          <c:orientation val="minMax"/>
          <c:max val="14"/>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X2</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94941232"/>
        <c:crosses val="autoZero"/>
        <c:crossBetween val="midCat"/>
        <c:maj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blipFill>
      <a:blip xmlns:r="http://schemas.openxmlformats.org/officeDocument/2006/relationships" r:embed="rId3"/>
      <a:tile tx="0" ty="0" sx="100000" sy="100000" flip="none" algn="tl"/>
    </a:blipFill>
    <a:ln w="15875" cap="flat" cmpd="sng" algn="ctr">
      <a:solidFill>
        <a:schemeClr val="accent2">
          <a:lumMod val="50000"/>
        </a:schemeClr>
      </a:solidFill>
      <a:round/>
    </a:ln>
    <a:effectLst>
      <a:outerShdw blurRad="50800" dist="38100" dir="18900000" algn="bl" rotWithShape="0">
        <a:prstClr val="black">
          <a:alpha val="40000"/>
        </a:prstClr>
      </a:outerShdw>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152400</xdr:colOff>
          <xdr:row>0</xdr:row>
          <xdr:rowOff>142875</xdr:rowOff>
        </xdr:from>
        <xdr:to>
          <xdr:col>21</xdr:col>
          <xdr:colOff>114300</xdr:colOff>
          <xdr:row>1</xdr:row>
          <xdr:rowOff>190500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solidFill>
              <a:srgbClr val="FCEBDD"/>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20</xdr:row>
          <xdr:rowOff>28575</xdr:rowOff>
        </xdr:from>
        <xdr:to>
          <xdr:col>5</xdr:col>
          <xdr:colOff>333375</xdr:colOff>
          <xdr:row>25</xdr:row>
          <xdr:rowOff>142875</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solidFill>
              <a:srgbClr val="FCEBDD"/>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628650</xdr:colOff>
          <xdr:row>20</xdr:row>
          <xdr:rowOff>85725</xdr:rowOff>
        </xdr:from>
        <xdr:to>
          <xdr:col>12</xdr:col>
          <xdr:colOff>466725</xdr:colOff>
          <xdr:row>26</xdr:row>
          <xdr:rowOff>85725</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solidFill>
              <a:srgbClr val="D1EAF3"/>
            </a:solidFill>
            <a:ln w="9525">
              <a:solidFill>
                <a:srgbClr val="000000" mc:Ignorable="a14" a14:legacySpreadsheetColorIndex="64"/>
              </a:solidFill>
              <a:miter lim="800000"/>
              <a:headEnd/>
              <a:tailEnd/>
            </a:ln>
          </xdr:spPr>
        </xdr:sp>
        <xdr:clientData/>
      </xdr:twoCellAnchor>
    </mc:Choice>
    <mc:Fallback/>
  </mc:AlternateContent>
  <xdr:twoCellAnchor>
    <xdr:from>
      <xdr:col>4</xdr:col>
      <xdr:colOff>723901</xdr:colOff>
      <xdr:row>16</xdr:row>
      <xdr:rowOff>104775</xdr:rowOff>
    </xdr:from>
    <xdr:to>
      <xdr:col>6</xdr:col>
      <xdr:colOff>438151</xdr:colOff>
      <xdr:row>17</xdr:row>
      <xdr:rowOff>114300</xdr:rowOff>
    </xdr:to>
    <xdr:sp macro="" textlink="">
      <xdr:nvSpPr>
        <xdr:cNvPr id="2" name="ZoneTexte 1">
          <a:extLst>
            <a:ext uri="{FF2B5EF4-FFF2-40B4-BE49-F238E27FC236}">
              <a16:creationId xmlns:a16="http://schemas.microsoft.com/office/drawing/2014/main" id="{A626B00E-0095-ACEF-4C35-B6EBC7557E50}"/>
            </a:ext>
          </a:extLst>
        </xdr:cNvPr>
        <xdr:cNvSpPr txBox="1"/>
      </xdr:nvSpPr>
      <xdr:spPr>
        <a:xfrm>
          <a:off x="3276601" y="3257550"/>
          <a:ext cx="1238250" cy="295275"/>
        </a:xfrm>
        <a:prstGeom prst="wedgeRoundRectCallout">
          <a:avLst>
            <a:gd name="adj1" fmla="val -20833"/>
            <a:gd name="adj2" fmla="val -382661"/>
            <a:gd name="adj3" fmla="val 16667"/>
          </a:avLst>
        </a:prstGeom>
        <a:solidFill>
          <a:srgbClr val="FFFF00"/>
        </a:solidFill>
        <a:ln w="19050"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b="1">
              <a:solidFill>
                <a:schemeClr val="accent2">
                  <a:lumMod val="75000"/>
                </a:schemeClr>
              </a:solidFill>
              <a:latin typeface="Calibri" panose="020F0502020204030204" pitchFamily="34" charset="0"/>
              <a:cs typeface="Calibri" panose="020F0502020204030204" pitchFamily="34" charset="0"/>
            </a:rPr>
            <a:t>Cellules variables</a:t>
          </a:r>
        </a:p>
      </xdr:txBody>
    </xdr:sp>
    <xdr:clientData/>
  </xdr:twoCellAnchor>
  <xdr:twoCellAnchor>
    <xdr:from>
      <xdr:col>1</xdr:col>
      <xdr:colOff>19050</xdr:colOff>
      <xdr:row>28</xdr:row>
      <xdr:rowOff>76200</xdr:rowOff>
    </xdr:from>
    <xdr:to>
      <xdr:col>5</xdr:col>
      <xdr:colOff>466725</xdr:colOff>
      <xdr:row>33</xdr:row>
      <xdr:rowOff>85725</xdr:rowOff>
    </xdr:to>
    <xdr:sp macro="" textlink="">
      <xdr:nvSpPr>
        <xdr:cNvPr id="3" name="ZoneTexte 2">
          <a:extLst>
            <a:ext uri="{FF2B5EF4-FFF2-40B4-BE49-F238E27FC236}">
              <a16:creationId xmlns:a16="http://schemas.microsoft.com/office/drawing/2014/main" id="{5094E3D1-8FC6-4EFD-AB91-775D7B881D54}"/>
            </a:ext>
          </a:extLst>
        </xdr:cNvPr>
        <xdr:cNvSpPr txBox="1"/>
      </xdr:nvSpPr>
      <xdr:spPr>
        <a:xfrm>
          <a:off x="342900" y="5686425"/>
          <a:ext cx="3943350" cy="962025"/>
        </a:xfrm>
        <a:prstGeom prst="roundRect">
          <a:avLst/>
        </a:prstGeom>
        <a:solidFill>
          <a:schemeClr val="accent2">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solidFill>
                <a:schemeClr val="accent4">
                  <a:lumMod val="20000"/>
                  <a:lumOff val="80000"/>
                </a:schemeClr>
              </a:solidFill>
              <a:latin typeface="Calibri" panose="020F0502020204030204" pitchFamily="34" charset="0"/>
              <a:cs typeface="Calibri" panose="020F0502020204030204" pitchFamily="34" charset="0"/>
            </a:rPr>
            <a:t>REMARQUE</a:t>
          </a:r>
          <a:r>
            <a:rPr lang="fr-FR" sz="1100" baseline="0">
              <a:solidFill>
                <a:schemeClr val="accent4">
                  <a:lumMod val="20000"/>
                  <a:lumOff val="80000"/>
                </a:schemeClr>
              </a:solidFill>
              <a:latin typeface="Calibri" panose="020F0502020204030204" pitchFamily="34" charset="0"/>
              <a:cs typeface="Calibri" panose="020F0502020204030204" pitchFamily="34" charset="0"/>
            </a:rPr>
            <a:t> :</a:t>
          </a:r>
        </a:p>
        <a:p>
          <a:r>
            <a:rPr lang="fr-FR" sz="1100" baseline="0">
              <a:solidFill>
                <a:schemeClr val="accent4">
                  <a:lumMod val="20000"/>
                  <a:lumOff val="80000"/>
                </a:schemeClr>
              </a:solidFill>
              <a:latin typeface="Calibri" panose="020F0502020204030204" pitchFamily="34" charset="0"/>
              <a:cs typeface="Calibri" panose="020F0502020204030204" pitchFamily="34" charset="0"/>
            </a:rPr>
            <a:t>Le Solveur ne fonctionne qu'en réfèrence de type A1  que personnellement je déteste. J'ai donc du passer par ce type pour l'utiliser avant de revenir, dès la solution obtenue au type L1C1 !</a:t>
          </a:r>
          <a:endParaRPr lang="fr-FR" sz="1100">
            <a:solidFill>
              <a:schemeClr val="accent4">
                <a:lumMod val="20000"/>
                <a:lumOff val="80000"/>
              </a:schemeClr>
            </a:solidFill>
            <a:latin typeface="Calibri" panose="020F0502020204030204" pitchFamily="34" charset="0"/>
            <a:cs typeface="Calibri" panose="020F0502020204030204" pitchFamily="34" charset="0"/>
          </a:endParaRPr>
        </a:p>
      </xdr:txBody>
    </xdr:sp>
    <xdr:clientData/>
  </xdr:twoCellAnchor>
  <xdr:twoCellAnchor>
    <xdr:from>
      <xdr:col>5</xdr:col>
      <xdr:colOff>523875</xdr:colOff>
      <xdr:row>28</xdr:row>
      <xdr:rowOff>133351</xdr:rowOff>
    </xdr:from>
    <xdr:to>
      <xdr:col>12</xdr:col>
      <xdr:colOff>523875</xdr:colOff>
      <xdr:row>55</xdr:row>
      <xdr:rowOff>142875</xdr:rowOff>
    </xdr:to>
    <xdr:graphicFrame macro="">
      <xdr:nvGraphicFramePr>
        <xdr:cNvPr id="4" name="Graphique 3">
          <a:extLst>
            <a:ext uri="{FF2B5EF4-FFF2-40B4-BE49-F238E27FC236}">
              <a16:creationId xmlns:a16="http://schemas.microsoft.com/office/drawing/2014/main" id="{4CBE2634-38D3-4D12-F220-5ED05CB658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oleObject" Target="../embeddings/oleObject3.bin"/><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DBBCB-F4DC-4474-B55D-9860CE4295BE}">
  <sheetPr codeName="Feuil1"/>
  <dimension ref="B1:W43"/>
  <sheetViews>
    <sheetView tabSelected="1" topLeftCell="A20" workbookViewId="0">
      <selection activeCell="H20" sqref="H20"/>
    </sheetView>
  </sheetViews>
  <sheetFormatPr baseColWidth="10" defaultRowHeight="15" x14ac:dyDescent="0.25"/>
  <cols>
    <col min="1" max="1" width="4.85546875" style="1" customWidth="1"/>
    <col min="2" max="2" width="18.140625" style="1" customWidth="1"/>
    <col min="3" max="8" width="11.42578125" style="1"/>
    <col min="9" max="9" width="17.7109375" style="1" customWidth="1"/>
    <col min="10" max="10" width="11.42578125" style="1"/>
    <col min="11" max="11" width="12.28515625" style="1" customWidth="1"/>
    <col min="12" max="13" width="11.42578125" style="1"/>
    <col min="14" max="17" width="7" style="1" customWidth="1"/>
    <col min="18" max="18" width="8.7109375" style="1" customWidth="1"/>
    <col min="19" max="23" width="7" style="1" customWidth="1"/>
    <col min="24" max="24" width="11.42578125" style="1"/>
    <col min="25" max="35" width="6" style="1" customWidth="1"/>
    <col min="36" max="16384" width="11.42578125" style="1"/>
  </cols>
  <sheetData>
    <row r="1" spans="2:23" ht="21" x14ac:dyDescent="0.35">
      <c r="B1" s="33" t="s">
        <v>85</v>
      </c>
      <c r="C1"/>
      <c r="D1"/>
      <c r="E1"/>
      <c r="J1"/>
    </row>
    <row r="2" spans="2:23" ht="15.75" thickBot="1" x14ac:dyDescent="0.3">
      <c r="C2"/>
      <c r="D2"/>
      <c r="E2"/>
      <c r="J2"/>
      <c r="K2" s="75" t="s">
        <v>82</v>
      </c>
      <c r="L2" s="75"/>
      <c r="P2" s="2"/>
    </row>
    <row r="3" spans="2:23" ht="16.5" thickTop="1" x14ac:dyDescent="0.25">
      <c r="B3" s="40" t="s">
        <v>18</v>
      </c>
      <c r="C3" s="41" t="s">
        <v>3</v>
      </c>
      <c r="D3" s="41" t="s">
        <v>4</v>
      </c>
      <c r="E3" s="43" t="s">
        <v>5</v>
      </c>
      <c r="F3" s="46" t="s">
        <v>6</v>
      </c>
      <c r="G3" s="44" t="s">
        <v>7</v>
      </c>
      <c r="H3" s="34" t="s">
        <v>8</v>
      </c>
      <c r="I3" s="34" t="s">
        <v>19</v>
      </c>
      <c r="J3"/>
      <c r="K3" s="34" t="s">
        <v>9</v>
      </c>
      <c r="L3" s="34" t="s">
        <v>10</v>
      </c>
      <c r="M3" s="3"/>
      <c r="N3" s="79" t="s">
        <v>11</v>
      </c>
      <c r="O3" s="79"/>
      <c r="P3" s="79"/>
      <c r="Q3" s="79"/>
      <c r="R3" s="79"/>
      <c r="S3" s="79"/>
      <c r="T3" s="79"/>
      <c r="U3" s="79"/>
      <c r="V3" s="79"/>
      <c r="W3" s="79"/>
    </row>
    <row r="4" spans="2:23" x14ac:dyDescent="0.25">
      <c r="B4" s="57">
        <v>1</v>
      </c>
      <c r="C4" s="58">
        <v>1</v>
      </c>
      <c r="D4" s="58">
        <v>1</v>
      </c>
      <c r="E4" s="59">
        <v>-1</v>
      </c>
      <c r="F4" s="47">
        <v>5</v>
      </c>
      <c r="G4" s="45">
        <f>E4*F4</f>
        <v>-5</v>
      </c>
      <c r="H4" s="38">
        <f t="shared" ref="H4:H13" si="0">SUMPRODUCT(C4:D4,$K$15:$L$15)+$L$19</f>
        <v>-0.66666969042513102</v>
      </c>
      <c r="I4" s="38">
        <f>MAX(0,1-E4*H4)</f>
        <v>0.33333030957486898</v>
      </c>
      <c r="J4"/>
      <c r="K4" s="35">
        <f>C4*$G4</f>
        <v>-5</v>
      </c>
      <c r="L4" s="35">
        <f>D4*$G4</f>
        <v>-5</v>
      </c>
      <c r="M4" s="4"/>
      <c r="N4" s="5">
        <f t="array" ref="N4:W13">MMULT(C4:D13,TRANSPOSE(C4:D13))</f>
        <v>2</v>
      </c>
      <c r="O4" s="6">
        <v>9</v>
      </c>
      <c r="P4" s="6">
        <v>15</v>
      </c>
      <c r="Q4" s="6">
        <v>15</v>
      </c>
      <c r="R4" s="6">
        <v>8</v>
      </c>
      <c r="S4" s="6">
        <v>4</v>
      </c>
      <c r="T4" s="6">
        <v>6</v>
      </c>
      <c r="U4" s="6">
        <v>19</v>
      </c>
      <c r="V4" s="6">
        <v>13</v>
      </c>
      <c r="W4" s="7">
        <v>19</v>
      </c>
    </row>
    <row r="5" spans="2:23" x14ac:dyDescent="0.25">
      <c r="B5" s="57">
        <v>2</v>
      </c>
      <c r="C5" s="58">
        <v>4</v>
      </c>
      <c r="D5" s="58">
        <v>5</v>
      </c>
      <c r="E5" s="59">
        <v>-1</v>
      </c>
      <c r="F5" s="47">
        <v>0.111111199869787</v>
      </c>
      <c r="G5" s="45">
        <f t="shared" ref="G5:G13" si="1">E5*F5</f>
        <v>-0.111111199869787</v>
      </c>
      <c r="H5" s="38">
        <f t="shared" si="0"/>
        <v>-1</v>
      </c>
      <c r="I5" s="38">
        <f t="shared" ref="I5:I13" si="2">MAX(0,1-E5*H5)</f>
        <v>0</v>
      </c>
      <c r="J5"/>
      <c r="K5" s="35">
        <f t="shared" ref="K5:L13" si="3">C5*$G5</f>
        <v>-0.444444799479148</v>
      </c>
      <c r="L5" s="35">
        <f t="shared" si="3"/>
        <v>-0.55555599934893496</v>
      </c>
      <c r="M5" s="4"/>
      <c r="N5" s="8">
        <v>9</v>
      </c>
      <c r="O5" s="9">
        <v>41</v>
      </c>
      <c r="P5" s="9">
        <v>69</v>
      </c>
      <c r="Q5" s="9">
        <v>67</v>
      </c>
      <c r="R5" s="9">
        <v>33</v>
      </c>
      <c r="S5" s="9">
        <v>19</v>
      </c>
      <c r="T5" s="9">
        <v>25</v>
      </c>
      <c r="U5" s="9">
        <v>82</v>
      </c>
      <c r="V5" s="9">
        <v>56</v>
      </c>
      <c r="W5" s="10">
        <v>83</v>
      </c>
    </row>
    <row r="6" spans="2:23" x14ac:dyDescent="0.25">
      <c r="B6" s="57">
        <v>3</v>
      </c>
      <c r="C6" s="58">
        <v>6</v>
      </c>
      <c r="D6" s="58">
        <v>9</v>
      </c>
      <c r="E6" s="59">
        <v>-1</v>
      </c>
      <c r="F6" s="47">
        <v>0</v>
      </c>
      <c r="G6" s="45">
        <f t="shared" si="1"/>
        <v>0</v>
      </c>
      <c r="H6" s="38">
        <f t="shared" si="0"/>
        <v>-1.6666643791891431</v>
      </c>
      <c r="I6" s="38">
        <f t="shared" si="2"/>
        <v>0</v>
      </c>
      <c r="J6"/>
      <c r="K6" s="35">
        <f t="shared" si="3"/>
        <v>0</v>
      </c>
      <c r="L6" s="35">
        <f t="shared" si="3"/>
        <v>0</v>
      </c>
      <c r="M6" s="4"/>
      <c r="N6" s="8">
        <v>15</v>
      </c>
      <c r="O6" s="9">
        <v>69</v>
      </c>
      <c r="P6" s="9">
        <v>117</v>
      </c>
      <c r="Q6" s="9">
        <v>111</v>
      </c>
      <c r="R6" s="9">
        <v>51</v>
      </c>
      <c r="S6" s="9">
        <v>33</v>
      </c>
      <c r="T6" s="9">
        <v>39</v>
      </c>
      <c r="U6" s="9">
        <v>132</v>
      </c>
      <c r="V6" s="9">
        <v>90</v>
      </c>
      <c r="W6" s="10">
        <v>135</v>
      </c>
    </row>
    <row r="7" spans="2:23" x14ac:dyDescent="0.25">
      <c r="B7" s="57">
        <v>4</v>
      </c>
      <c r="C7" s="58">
        <v>8</v>
      </c>
      <c r="D7" s="58">
        <v>7</v>
      </c>
      <c r="E7" s="59">
        <v>-1</v>
      </c>
      <c r="F7" s="47">
        <v>5</v>
      </c>
      <c r="G7" s="45">
        <f t="shared" si="1"/>
        <v>-5</v>
      </c>
      <c r="H7" s="38">
        <f t="shared" si="0"/>
        <v>-0.33332998075174913</v>
      </c>
      <c r="I7" s="38">
        <f t="shared" si="2"/>
        <v>0.66667001924825087</v>
      </c>
      <c r="J7"/>
      <c r="K7" s="35">
        <f t="shared" si="3"/>
        <v>-40</v>
      </c>
      <c r="L7" s="35">
        <f t="shared" si="3"/>
        <v>-35</v>
      </c>
      <c r="M7" s="4"/>
      <c r="N7" s="8">
        <v>15</v>
      </c>
      <c r="O7" s="9">
        <v>67</v>
      </c>
      <c r="P7" s="9">
        <v>111</v>
      </c>
      <c r="Q7" s="9">
        <v>113</v>
      </c>
      <c r="R7" s="9">
        <v>63</v>
      </c>
      <c r="S7" s="9">
        <v>29</v>
      </c>
      <c r="T7" s="9">
        <v>47</v>
      </c>
      <c r="U7" s="9">
        <v>146</v>
      </c>
      <c r="V7" s="9">
        <v>100</v>
      </c>
      <c r="W7" s="10">
        <v>145</v>
      </c>
    </row>
    <row r="8" spans="2:23" x14ac:dyDescent="0.25">
      <c r="B8" s="60">
        <v>5</v>
      </c>
      <c r="C8" s="61">
        <v>7</v>
      </c>
      <c r="D8" s="61">
        <v>1</v>
      </c>
      <c r="E8" s="62">
        <v>-1</v>
      </c>
      <c r="F8" s="47">
        <v>5</v>
      </c>
      <c r="G8" s="45">
        <f t="shared" si="1"/>
        <v>-5</v>
      </c>
      <c r="H8" s="38">
        <f t="shared" si="0"/>
        <v>1.3333347272605138</v>
      </c>
      <c r="I8" s="38">
        <f t="shared" si="2"/>
        <v>2.3333347272605138</v>
      </c>
      <c r="J8"/>
      <c r="K8" s="35">
        <f t="shared" si="3"/>
        <v>-35</v>
      </c>
      <c r="L8" s="35">
        <f t="shared" si="3"/>
        <v>-5</v>
      </c>
      <c r="M8" s="4"/>
      <c r="N8" s="8">
        <v>8</v>
      </c>
      <c r="O8" s="9">
        <v>33</v>
      </c>
      <c r="P8" s="9">
        <v>51</v>
      </c>
      <c r="Q8" s="9">
        <v>63</v>
      </c>
      <c r="R8" s="9">
        <v>50</v>
      </c>
      <c r="S8" s="9">
        <v>10</v>
      </c>
      <c r="T8" s="9">
        <v>36</v>
      </c>
      <c r="U8" s="9">
        <v>97</v>
      </c>
      <c r="V8" s="9">
        <v>67</v>
      </c>
      <c r="W8" s="10">
        <v>91</v>
      </c>
    </row>
    <row r="9" spans="2:23" x14ac:dyDescent="0.25">
      <c r="B9" s="63">
        <v>6</v>
      </c>
      <c r="C9" s="64">
        <v>1</v>
      </c>
      <c r="D9" s="64">
        <v>3</v>
      </c>
      <c r="E9" s="65">
        <v>1</v>
      </c>
      <c r="F9" s="47">
        <v>5</v>
      </c>
      <c r="G9" s="45">
        <f t="shared" si="1"/>
        <v>5</v>
      </c>
      <c r="H9" s="38">
        <f t="shared" si="0"/>
        <v>-1.3333359496339767</v>
      </c>
      <c r="I9" s="38">
        <f t="shared" si="2"/>
        <v>2.3333359496339767</v>
      </c>
      <c r="J9"/>
      <c r="K9" s="35">
        <f t="shared" si="3"/>
        <v>5</v>
      </c>
      <c r="L9" s="35">
        <f t="shared" si="3"/>
        <v>15</v>
      </c>
      <c r="M9" s="4"/>
      <c r="N9" s="8">
        <v>4</v>
      </c>
      <c r="O9" s="9">
        <v>19</v>
      </c>
      <c r="P9" s="9">
        <v>33</v>
      </c>
      <c r="Q9" s="9">
        <v>29</v>
      </c>
      <c r="R9" s="9">
        <v>10</v>
      </c>
      <c r="S9" s="9">
        <v>10</v>
      </c>
      <c r="T9" s="9">
        <v>8</v>
      </c>
      <c r="U9" s="9">
        <v>31</v>
      </c>
      <c r="V9" s="9">
        <v>21</v>
      </c>
      <c r="W9" s="10">
        <v>33</v>
      </c>
    </row>
    <row r="10" spans="2:23" x14ac:dyDescent="0.25">
      <c r="B10" s="66">
        <v>7</v>
      </c>
      <c r="C10" s="67">
        <v>5</v>
      </c>
      <c r="D10" s="67">
        <v>1</v>
      </c>
      <c r="E10" s="68">
        <v>1</v>
      </c>
      <c r="F10" s="47">
        <v>5</v>
      </c>
      <c r="G10" s="45">
        <f t="shared" si="1"/>
        <v>5</v>
      </c>
      <c r="H10" s="38">
        <f t="shared" si="0"/>
        <v>0.66666658803196555</v>
      </c>
      <c r="I10" s="38">
        <f t="shared" si="2"/>
        <v>0.33333341196803445</v>
      </c>
      <c r="J10"/>
      <c r="K10" s="35">
        <f t="shared" si="3"/>
        <v>25</v>
      </c>
      <c r="L10" s="35">
        <f t="shared" si="3"/>
        <v>5</v>
      </c>
      <c r="M10" s="4"/>
      <c r="N10" s="8">
        <v>6</v>
      </c>
      <c r="O10" s="9">
        <v>25</v>
      </c>
      <c r="P10" s="9">
        <v>39</v>
      </c>
      <c r="Q10" s="9">
        <v>47</v>
      </c>
      <c r="R10" s="9">
        <v>36</v>
      </c>
      <c r="S10" s="9">
        <v>8</v>
      </c>
      <c r="T10" s="9">
        <v>26</v>
      </c>
      <c r="U10" s="9">
        <v>71</v>
      </c>
      <c r="V10" s="9">
        <v>49</v>
      </c>
      <c r="W10" s="10">
        <v>67</v>
      </c>
    </row>
    <row r="11" spans="2:23" x14ac:dyDescent="0.25">
      <c r="B11" s="66">
        <v>8</v>
      </c>
      <c r="C11" s="67">
        <v>13</v>
      </c>
      <c r="D11" s="67">
        <v>6</v>
      </c>
      <c r="E11" s="68">
        <v>1</v>
      </c>
      <c r="F11" s="47">
        <v>0</v>
      </c>
      <c r="G11" s="45">
        <f t="shared" si="1"/>
        <v>0</v>
      </c>
      <c r="H11" s="38">
        <f t="shared" si="0"/>
        <v>1.6666734969240444</v>
      </c>
      <c r="I11" s="38">
        <f t="shared" si="2"/>
        <v>0</v>
      </c>
      <c r="J11"/>
      <c r="K11" s="35">
        <f t="shared" si="3"/>
        <v>0</v>
      </c>
      <c r="L11" s="35">
        <f t="shared" si="3"/>
        <v>0</v>
      </c>
      <c r="M11" s="4"/>
      <c r="N11" s="8">
        <v>19</v>
      </c>
      <c r="O11" s="9">
        <v>82</v>
      </c>
      <c r="P11" s="9">
        <v>132</v>
      </c>
      <c r="Q11" s="9">
        <v>146</v>
      </c>
      <c r="R11" s="9">
        <v>97</v>
      </c>
      <c r="S11" s="9">
        <v>31</v>
      </c>
      <c r="T11" s="9">
        <v>71</v>
      </c>
      <c r="U11" s="9">
        <v>205</v>
      </c>
      <c r="V11" s="9">
        <v>141</v>
      </c>
      <c r="W11" s="10">
        <v>198</v>
      </c>
    </row>
    <row r="12" spans="2:23" x14ac:dyDescent="0.25">
      <c r="B12" s="66">
        <v>9</v>
      </c>
      <c r="C12" s="67">
        <v>9</v>
      </c>
      <c r="D12" s="67">
        <v>4</v>
      </c>
      <c r="E12" s="68">
        <v>1</v>
      </c>
      <c r="F12" s="47">
        <v>3.5185185097813281</v>
      </c>
      <c r="G12" s="45">
        <f t="shared" si="1"/>
        <v>3.5185185097813281</v>
      </c>
      <c r="H12" s="38">
        <f t="shared" si="0"/>
        <v>1.0000034776757936</v>
      </c>
      <c r="I12" s="38">
        <f t="shared" si="2"/>
        <v>0</v>
      </c>
      <c r="J12"/>
      <c r="K12" s="35">
        <f t="shared" si="3"/>
        <v>31.666666588031951</v>
      </c>
      <c r="L12" s="35">
        <f t="shared" si="3"/>
        <v>14.074074039125312</v>
      </c>
      <c r="M12" s="4"/>
      <c r="N12" s="8">
        <v>13</v>
      </c>
      <c r="O12" s="9">
        <v>56</v>
      </c>
      <c r="P12" s="9">
        <v>90</v>
      </c>
      <c r="Q12" s="9">
        <v>100</v>
      </c>
      <c r="R12" s="9">
        <v>67</v>
      </c>
      <c r="S12" s="9">
        <v>21</v>
      </c>
      <c r="T12" s="9">
        <v>49</v>
      </c>
      <c r="U12" s="9">
        <v>141</v>
      </c>
      <c r="V12" s="9">
        <v>97</v>
      </c>
      <c r="W12" s="10">
        <v>136</v>
      </c>
    </row>
    <row r="13" spans="2:23" ht="15.75" thickBot="1" x14ac:dyDescent="0.3">
      <c r="B13" s="66">
        <v>10</v>
      </c>
      <c r="C13" s="67">
        <v>12</v>
      </c>
      <c r="D13" s="67">
        <v>7</v>
      </c>
      <c r="E13" s="68">
        <v>1</v>
      </c>
      <c r="F13" s="48">
        <v>1.5925926900884568</v>
      </c>
      <c r="G13" s="45">
        <f t="shared" si="1"/>
        <v>1.5925926900884568</v>
      </c>
      <c r="H13" s="38">
        <f t="shared" si="0"/>
        <v>1.0000062977053474</v>
      </c>
      <c r="I13" s="38">
        <f t="shared" si="2"/>
        <v>0</v>
      </c>
      <c r="J13"/>
      <c r="K13" s="35">
        <f t="shared" si="3"/>
        <v>19.11111228106148</v>
      </c>
      <c r="L13" s="35">
        <f t="shared" si="3"/>
        <v>11.148148830619197</v>
      </c>
      <c r="M13" s="4"/>
      <c r="N13" s="11">
        <v>19</v>
      </c>
      <c r="O13" s="12">
        <v>83</v>
      </c>
      <c r="P13" s="12">
        <v>135</v>
      </c>
      <c r="Q13" s="12">
        <v>145</v>
      </c>
      <c r="R13" s="12">
        <v>91</v>
      </c>
      <c r="S13" s="12">
        <v>33</v>
      </c>
      <c r="T13" s="12">
        <v>67</v>
      </c>
      <c r="U13" s="12">
        <v>198</v>
      </c>
      <c r="V13" s="12">
        <v>136</v>
      </c>
      <c r="W13" s="13">
        <v>193</v>
      </c>
    </row>
    <row r="14" spans="2:23" ht="16.5" thickTop="1" thickBot="1" x14ac:dyDescent="0.3">
      <c r="B14" s="49"/>
      <c r="C14" s="49"/>
      <c r="F14" s="56" t="s">
        <v>12</v>
      </c>
      <c r="G14" s="56" t="s">
        <v>12</v>
      </c>
      <c r="J14"/>
      <c r="K14" s="39" t="s">
        <v>12</v>
      </c>
      <c r="L14" s="39" t="s">
        <v>12</v>
      </c>
      <c r="M14" s="14"/>
      <c r="N14" s="79" t="s">
        <v>13</v>
      </c>
      <c r="O14" s="79"/>
      <c r="P14" s="79"/>
      <c r="Q14" s="79"/>
      <c r="R14" s="79"/>
      <c r="S14" s="79"/>
      <c r="T14" s="79"/>
      <c r="U14" s="79"/>
      <c r="V14" s="79"/>
      <c r="W14" s="79"/>
    </row>
    <row r="15" spans="2:23" ht="18" thickTop="1" thickBot="1" x14ac:dyDescent="0.35">
      <c r="B15" s="53" t="s">
        <v>17</v>
      </c>
      <c r="C15" s="51">
        <f>F15-R37/2</f>
        <v>30.111111111111061</v>
      </c>
      <c r="D15" s="50"/>
      <c r="F15" s="42">
        <f>SUM(F4:F13)</f>
        <v>30.222222399739568</v>
      </c>
      <c r="G15" s="42">
        <f>SUM(G4:G13)</f>
        <v>0</v>
      </c>
      <c r="J15"/>
      <c r="K15" s="38">
        <f>SUM(K4:K13)</f>
        <v>0.33333406961427414</v>
      </c>
      <c r="L15" s="38">
        <f>SUM(L4:L13)</f>
        <v>-0.33333312960442285</v>
      </c>
      <c r="M15" s="4"/>
      <c r="N15" s="5" cm="1">
        <f t="array" ref="N15:W24">MMULT(E4:E13,TRANSPOSE(E4:E13))</f>
        <v>1</v>
      </c>
      <c r="O15" s="6">
        <v>1</v>
      </c>
      <c r="P15" s="6">
        <v>1</v>
      </c>
      <c r="Q15" s="6">
        <v>1</v>
      </c>
      <c r="R15" s="6">
        <v>1</v>
      </c>
      <c r="S15" s="6">
        <v>-1</v>
      </c>
      <c r="T15" s="6">
        <v>-1</v>
      </c>
      <c r="U15" s="6">
        <v>-1</v>
      </c>
      <c r="V15" s="6">
        <v>-1</v>
      </c>
      <c r="W15" s="7">
        <v>-1</v>
      </c>
    </row>
    <row r="16" spans="2:23" ht="15.75" thickTop="1" x14ac:dyDescent="0.25">
      <c r="C16" s="52"/>
      <c r="K16" s="37" t="s">
        <v>0</v>
      </c>
      <c r="L16" s="37" t="s">
        <v>1</v>
      </c>
      <c r="N16" s="8">
        <v>1</v>
      </c>
      <c r="O16" s="9">
        <v>1</v>
      </c>
      <c r="P16" s="9">
        <v>1</v>
      </c>
      <c r="Q16" s="9">
        <v>1</v>
      </c>
      <c r="R16" s="9">
        <v>1</v>
      </c>
      <c r="S16" s="9">
        <v>-1</v>
      </c>
      <c r="T16" s="9">
        <v>-1</v>
      </c>
      <c r="U16" s="9">
        <v>-1</v>
      </c>
      <c r="V16" s="9">
        <v>-1</v>
      </c>
      <c r="W16" s="10">
        <v>-1</v>
      </c>
    </row>
    <row r="17" spans="2:23" ht="22.5" x14ac:dyDescent="0.6">
      <c r="B17" s="54" t="s">
        <v>16</v>
      </c>
      <c r="C17" s="55">
        <v>5</v>
      </c>
      <c r="K17" s="76" t="s">
        <v>83</v>
      </c>
      <c r="L17" s="76"/>
      <c r="N17" s="8">
        <v>1</v>
      </c>
      <c r="O17" s="9">
        <v>1</v>
      </c>
      <c r="P17" s="9">
        <v>1</v>
      </c>
      <c r="Q17" s="9">
        <v>1</v>
      </c>
      <c r="R17" s="9">
        <v>1</v>
      </c>
      <c r="S17" s="9">
        <v>-1</v>
      </c>
      <c r="T17" s="9">
        <v>-1</v>
      </c>
      <c r="U17" s="9">
        <v>-1</v>
      </c>
      <c r="V17" s="9">
        <v>-1</v>
      </c>
      <c r="W17" s="10">
        <v>-1</v>
      </c>
    </row>
    <row r="18" spans="2:23" x14ac:dyDescent="0.25">
      <c r="K18" s="36" t="s">
        <v>14</v>
      </c>
      <c r="L18" s="37" t="s">
        <v>2</v>
      </c>
      <c r="N18" s="8">
        <v>1</v>
      </c>
      <c r="O18" s="9">
        <v>1</v>
      </c>
      <c r="P18" s="9">
        <v>1</v>
      </c>
      <c r="Q18" s="9">
        <v>1</v>
      </c>
      <c r="R18" s="9">
        <v>1</v>
      </c>
      <c r="S18" s="9">
        <v>-1</v>
      </c>
      <c r="T18" s="9">
        <v>-1</v>
      </c>
      <c r="U18" s="9">
        <v>-1</v>
      </c>
      <c r="V18" s="9">
        <v>-1</v>
      </c>
      <c r="W18" s="10">
        <v>-1</v>
      </c>
    </row>
    <row r="19" spans="2:23" x14ac:dyDescent="0.25">
      <c r="K19" s="36">
        <v>2</v>
      </c>
      <c r="L19" s="38">
        <f>E5-SUMPRODUCT(C5:D5,$K$15:$L$15)</f>
        <v>-0.66667063043498231</v>
      </c>
      <c r="N19" s="8">
        <v>1</v>
      </c>
      <c r="O19" s="9">
        <v>1</v>
      </c>
      <c r="P19" s="9">
        <v>1</v>
      </c>
      <c r="Q19" s="9">
        <v>1</v>
      </c>
      <c r="R19" s="9">
        <v>1</v>
      </c>
      <c r="S19" s="9">
        <v>-1</v>
      </c>
      <c r="T19" s="9">
        <v>-1</v>
      </c>
      <c r="U19" s="9">
        <v>-1</v>
      </c>
      <c r="V19" s="9">
        <v>-1</v>
      </c>
      <c r="W19" s="10">
        <v>-1</v>
      </c>
    </row>
    <row r="20" spans="2:23" x14ac:dyDescent="0.25">
      <c r="K20"/>
      <c r="L20"/>
      <c r="N20" s="8">
        <v>-1</v>
      </c>
      <c r="O20" s="9">
        <v>-1</v>
      </c>
      <c r="P20" s="9">
        <v>-1</v>
      </c>
      <c r="Q20" s="9">
        <v>-1</v>
      </c>
      <c r="R20" s="9">
        <v>-1</v>
      </c>
      <c r="S20" s="9">
        <v>1</v>
      </c>
      <c r="T20" s="9">
        <v>1</v>
      </c>
      <c r="U20" s="9">
        <v>1</v>
      </c>
      <c r="V20" s="9">
        <v>1</v>
      </c>
      <c r="W20" s="10">
        <v>1</v>
      </c>
    </row>
    <row r="21" spans="2:23" x14ac:dyDescent="0.25">
      <c r="K21"/>
      <c r="L21"/>
      <c r="N21" s="8">
        <v>-1</v>
      </c>
      <c r="O21" s="9">
        <v>-1</v>
      </c>
      <c r="P21" s="9">
        <v>-1</v>
      </c>
      <c r="Q21" s="9">
        <v>-1</v>
      </c>
      <c r="R21" s="9">
        <v>-1</v>
      </c>
      <c r="S21" s="9">
        <v>1</v>
      </c>
      <c r="T21" s="9">
        <v>1</v>
      </c>
      <c r="U21" s="9">
        <v>1</v>
      </c>
      <c r="V21" s="9">
        <v>1</v>
      </c>
      <c r="W21" s="10">
        <v>1</v>
      </c>
    </row>
    <row r="22" spans="2:23" x14ac:dyDescent="0.25">
      <c r="K22"/>
      <c r="L22"/>
      <c r="N22" s="8">
        <v>-1</v>
      </c>
      <c r="O22" s="9">
        <v>-1</v>
      </c>
      <c r="P22" s="9">
        <v>-1</v>
      </c>
      <c r="Q22" s="9">
        <v>-1</v>
      </c>
      <c r="R22" s="9">
        <v>-1</v>
      </c>
      <c r="S22" s="9">
        <v>1</v>
      </c>
      <c r="T22" s="9">
        <v>1</v>
      </c>
      <c r="U22" s="9">
        <v>1</v>
      </c>
      <c r="V22" s="9">
        <v>1</v>
      </c>
      <c r="W22" s="10">
        <v>1</v>
      </c>
    </row>
    <row r="23" spans="2:23" x14ac:dyDescent="0.25">
      <c r="K23"/>
      <c r="L23"/>
      <c r="N23" s="8">
        <v>-1</v>
      </c>
      <c r="O23" s="9">
        <v>-1</v>
      </c>
      <c r="P23" s="9">
        <v>-1</v>
      </c>
      <c r="Q23" s="9">
        <v>-1</v>
      </c>
      <c r="R23" s="9">
        <v>-1</v>
      </c>
      <c r="S23" s="9">
        <v>1</v>
      </c>
      <c r="T23" s="9">
        <v>1</v>
      </c>
      <c r="U23" s="9">
        <v>1</v>
      </c>
      <c r="V23" s="9">
        <v>1</v>
      </c>
      <c r="W23" s="10">
        <v>1</v>
      </c>
    </row>
    <row r="24" spans="2:23" x14ac:dyDescent="0.25">
      <c r="K24"/>
      <c r="L24"/>
      <c r="N24" s="11">
        <v>-1</v>
      </c>
      <c r="O24" s="12">
        <v>-1</v>
      </c>
      <c r="P24" s="12">
        <v>-1</v>
      </c>
      <c r="Q24" s="12">
        <v>-1</v>
      </c>
      <c r="R24" s="12">
        <v>-1</v>
      </c>
      <c r="S24" s="12">
        <v>1</v>
      </c>
      <c r="T24" s="12">
        <v>1</v>
      </c>
      <c r="U24" s="12">
        <v>1</v>
      </c>
      <c r="V24" s="12">
        <v>1</v>
      </c>
      <c r="W24" s="13">
        <v>1</v>
      </c>
    </row>
    <row r="25" spans="2:23" x14ac:dyDescent="0.25">
      <c r="K25"/>
      <c r="L25"/>
      <c r="N25" s="79" t="s">
        <v>15</v>
      </c>
      <c r="O25" s="79"/>
      <c r="P25" s="79"/>
      <c r="Q25" s="79"/>
      <c r="R25" s="79"/>
      <c r="S25" s="79"/>
      <c r="T25" s="79"/>
      <c r="U25" s="79"/>
      <c r="V25" s="79"/>
      <c r="W25" s="79"/>
    </row>
    <row r="26" spans="2:23" x14ac:dyDescent="0.25">
      <c r="K26"/>
      <c r="L26"/>
      <c r="N26" s="16">
        <f t="array" ref="N26:W35">MMULT(F4:F13,TRANSPOSE(F4:F13))</f>
        <v>25</v>
      </c>
      <c r="O26" s="17">
        <v>0.55555599934893496</v>
      </c>
      <c r="P26" s="17">
        <v>0</v>
      </c>
      <c r="Q26" s="17">
        <v>25</v>
      </c>
      <c r="R26" s="17">
        <v>25</v>
      </c>
      <c r="S26" s="17">
        <v>25</v>
      </c>
      <c r="T26" s="17">
        <v>25</v>
      </c>
      <c r="U26" s="17">
        <v>0</v>
      </c>
      <c r="V26" s="17">
        <v>17.592592548906641</v>
      </c>
      <c r="W26" s="18">
        <v>7.9629634504422846</v>
      </c>
    </row>
    <row r="27" spans="2:23" x14ac:dyDescent="0.25">
      <c r="K27"/>
      <c r="L27"/>
      <c r="N27" s="19">
        <v>0.55555599934893496</v>
      </c>
      <c r="O27" s="20">
        <v>1.2345698736503754E-2</v>
      </c>
      <c r="P27" s="20">
        <v>0</v>
      </c>
      <c r="Q27" s="20">
        <v>0.55555599934893496</v>
      </c>
      <c r="R27" s="20">
        <v>0.55555599934893496</v>
      </c>
      <c r="S27" s="20">
        <v>0.55555599934893496</v>
      </c>
      <c r="T27" s="20">
        <v>0.55555599934893496</v>
      </c>
      <c r="U27" s="20">
        <v>0</v>
      </c>
      <c r="V27" s="20">
        <v>0.39094681338585824</v>
      </c>
      <c r="W27" s="21">
        <v>0.17695488469958026</v>
      </c>
    </row>
    <row r="28" spans="2:23" x14ac:dyDescent="0.25">
      <c r="K28" s="22"/>
      <c r="N28" s="19">
        <v>0</v>
      </c>
      <c r="O28" s="20">
        <v>0</v>
      </c>
      <c r="P28" s="20">
        <v>0</v>
      </c>
      <c r="Q28" s="20">
        <v>0</v>
      </c>
      <c r="R28" s="20">
        <v>0</v>
      </c>
      <c r="S28" s="20">
        <v>0</v>
      </c>
      <c r="T28" s="20">
        <v>0</v>
      </c>
      <c r="U28" s="20">
        <v>0</v>
      </c>
      <c r="V28" s="20">
        <v>0</v>
      </c>
      <c r="W28" s="21">
        <v>0</v>
      </c>
    </row>
    <row r="29" spans="2:23" x14ac:dyDescent="0.25">
      <c r="J29" s="15"/>
      <c r="N29" s="19">
        <v>25</v>
      </c>
      <c r="O29" s="20">
        <v>0.55555599934893496</v>
      </c>
      <c r="P29" s="20">
        <v>0</v>
      </c>
      <c r="Q29" s="20">
        <v>25</v>
      </c>
      <c r="R29" s="20">
        <v>25</v>
      </c>
      <c r="S29" s="20">
        <v>25</v>
      </c>
      <c r="T29" s="20">
        <v>25</v>
      </c>
      <c r="U29" s="20">
        <v>0</v>
      </c>
      <c r="V29" s="20">
        <v>17.592592548906641</v>
      </c>
      <c r="W29" s="21">
        <v>7.9629634504422846</v>
      </c>
    </row>
    <row r="30" spans="2:23" x14ac:dyDescent="0.25">
      <c r="N30" s="19">
        <v>25</v>
      </c>
      <c r="O30" s="20">
        <v>0.55555599934893496</v>
      </c>
      <c r="P30" s="20">
        <v>0</v>
      </c>
      <c r="Q30" s="20">
        <v>25</v>
      </c>
      <c r="R30" s="20">
        <v>25</v>
      </c>
      <c r="S30" s="20">
        <v>25</v>
      </c>
      <c r="T30" s="20">
        <v>25</v>
      </c>
      <c r="U30" s="20">
        <v>0</v>
      </c>
      <c r="V30" s="20">
        <v>17.592592548906641</v>
      </c>
      <c r="W30" s="21">
        <v>7.9629634504422846</v>
      </c>
    </row>
    <row r="31" spans="2:23" x14ac:dyDescent="0.25">
      <c r="N31" s="19">
        <v>25</v>
      </c>
      <c r="O31" s="20">
        <v>0.55555599934893496</v>
      </c>
      <c r="P31" s="20">
        <v>0</v>
      </c>
      <c r="Q31" s="20">
        <v>25</v>
      </c>
      <c r="R31" s="20">
        <v>25</v>
      </c>
      <c r="S31" s="20">
        <v>25</v>
      </c>
      <c r="T31" s="20">
        <v>25</v>
      </c>
      <c r="U31" s="20">
        <v>0</v>
      </c>
      <c r="V31" s="20">
        <v>17.592592548906641</v>
      </c>
      <c r="W31" s="21">
        <v>7.9629634504422846</v>
      </c>
    </row>
    <row r="32" spans="2:23" x14ac:dyDescent="0.25">
      <c r="N32" s="19">
        <v>25</v>
      </c>
      <c r="O32" s="20">
        <v>0.55555599934893496</v>
      </c>
      <c r="P32" s="20">
        <v>0</v>
      </c>
      <c r="Q32" s="20">
        <v>25</v>
      </c>
      <c r="R32" s="20">
        <v>25</v>
      </c>
      <c r="S32" s="20">
        <v>25</v>
      </c>
      <c r="T32" s="20">
        <v>25</v>
      </c>
      <c r="U32" s="20">
        <v>0</v>
      </c>
      <c r="V32" s="20">
        <v>17.592592548906641</v>
      </c>
      <c r="W32" s="21">
        <v>7.9629634504422846</v>
      </c>
    </row>
    <row r="33" spans="2:23" x14ac:dyDescent="0.25">
      <c r="N33" s="19">
        <v>0</v>
      </c>
      <c r="O33" s="20">
        <v>0</v>
      </c>
      <c r="P33" s="20">
        <v>0</v>
      </c>
      <c r="Q33" s="20">
        <v>0</v>
      </c>
      <c r="R33" s="20">
        <v>0</v>
      </c>
      <c r="S33" s="20">
        <v>0</v>
      </c>
      <c r="T33" s="20">
        <v>0</v>
      </c>
      <c r="U33" s="20">
        <v>0</v>
      </c>
      <c r="V33" s="20">
        <v>0</v>
      </c>
      <c r="W33" s="21">
        <v>0</v>
      </c>
    </row>
    <row r="34" spans="2:23" x14ac:dyDescent="0.25">
      <c r="N34" s="19">
        <v>17.592592548906641</v>
      </c>
      <c r="O34" s="20">
        <v>0.39094681338585824</v>
      </c>
      <c r="P34" s="20">
        <v>0</v>
      </c>
      <c r="Q34" s="20">
        <v>17.592592548906641</v>
      </c>
      <c r="R34" s="20">
        <v>17.592592548906641</v>
      </c>
      <c r="S34" s="20">
        <v>17.592592548906641</v>
      </c>
      <c r="T34" s="20">
        <v>17.592592548906641</v>
      </c>
      <c r="U34" s="20">
        <v>0</v>
      </c>
      <c r="V34" s="20">
        <v>12.379972503673818</v>
      </c>
      <c r="W34" s="21">
        <v>5.6035668586186738</v>
      </c>
    </row>
    <row r="35" spans="2:23" x14ac:dyDescent="0.25">
      <c r="N35" s="23">
        <v>7.9629634504422846</v>
      </c>
      <c r="O35" s="24">
        <v>0.17695488469958026</v>
      </c>
      <c r="P35" s="24">
        <v>0</v>
      </c>
      <c r="Q35" s="24">
        <v>7.9629634504422846</v>
      </c>
      <c r="R35" s="24">
        <v>7.9629634504422846</v>
      </c>
      <c r="S35" s="24">
        <v>7.9629634504422846</v>
      </c>
      <c r="T35" s="24">
        <v>7.9629634504422846</v>
      </c>
      <c r="U35" s="24">
        <v>0</v>
      </c>
      <c r="V35" s="24">
        <v>5.6035668586186738</v>
      </c>
      <c r="W35" s="25">
        <v>2.5363514765231874</v>
      </c>
    </row>
    <row r="37" spans="2:23" ht="17.25" x14ac:dyDescent="0.3">
      <c r="O37" s="1" t="s">
        <v>84</v>
      </c>
      <c r="R37" s="26">
        <f>SUMPRODUCT($N$4:$W$13,$N$15:$W$24,$N$26:$W$35)</f>
        <v>0.22222257725701411</v>
      </c>
    </row>
    <row r="39" spans="2:23" ht="15.75" x14ac:dyDescent="0.25">
      <c r="B39" s="77" t="s">
        <v>86</v>
      </c>
      <c r="C39" s="72">
        <f>K15</f>
        <v>0.33333406961427414</v>
      </c>
      <c r="D39" s="78" t="s">
        <v>87</v>
      </c>
      <c r="E39" s="78"/>
      <c r="F39" s="78"/>
      <c r="G39" s="78"/>
    </row>
    <row r="40" spans="2:23" ht="15.75" x14ac:dyDescent="0.25">
      <c r="B40" s="77"/>
      <c r="C40" s="72">
        <f>L15</f>
        <v>-0.33333312960442285</v>
      </c>
      <c r="D40" s="73" t="s">
        <v>88</v>
      </c>
      <c r="E40" s="73" t="s">
        <v>89</v>
      </c>
      <c r="F40" s="74" t="s">
        <v>90</v>
      </c>
      <c r="G40" s="73" t="s">
        <v>91</v>
      </c>
    </row>
    <row r="41" spans="2:23" ht="15.75" x14ac:dyDescent="0.25">
      <c r="B41" s="71" t="s">
        <v>2</v>
      </c>
      <c r="C41" s="72">
        <f>L19</f>
        <v>-0.66667063043498231</v>
      </c>
      <c r="D41" s="74">
        <v>0</v>
      </c>
      <c r="E41" s="72">
        <f>-($C$39*D41+$C$41)/$C$40</f>
        <v>-2.0000131136864248</v>
      </c>
      <c r="F41" s="72">
        <f>E41-1/$C$40</f>
        <v>0.99998871987489002</v>
      </c>
      <c r="G41" s="72">
        <f>E41+1/$C$40</f>
        <v>-5.00001494724774</v>
      </c>
    </row>
    <row r="42" spans="2:23" ht="15.75" x14ac:dyDescent="0.25">
      <c r="B42" s="73" t="s">
        <v>92</v>
      </c>
      <c r="C42" s="72">
        <f>SQRT(SUMSQ(C39:C40))</f>
        <v>0.47140489736265229</v>
      </c>
      <c r="D42" s="74">
        <v>14</v>
      </c>
      <c r="E42" s="72">
        <f>-($C$39*D42+$C$41)/$C$40</f>
        <v>12.00002636675146</v>
      </c>
      <c r="F42" s="72">
        <f>E42-1/$C$40</f>
        <v>15.000028200312775</v>
      </c>
      <c r="G42" s="72">
        <f>E42+1/$C$40</f>
        <v>9.0000245331901443</v>
      </c>
    </row>
    <row r="43" spans="2:23" ht="15.75" x14ac:dyDescent="0.25">
      <c r="B43" s="74" t="s">
        <v>93</v>
      </c>
      <c r="C43" s="72">
        <f>2/C42</f>
        <v>4.2426372979774074</v>
      </c>
      <c r="D43" s="69"/>
      <c r="E43" s="70"/>
      <c r="F43" s="70"/>
      <c r="G43" s="70"/>
    </row>
  </sheetData>
  <mergeCells count="7">
    <mergeCell ref="K2:L2"/>
    <mergeCell ref="K17:L17"/>
    <mergeCell ref="B39:B40"/>
    <mergeCell ref="D39:G39"/>
    <mergeCell ref="N3:W3"/>
    <mergeCell ref="N14:W14"/>
    <mergeCell ref="N25:W25"/>
  </mergeCells>
  <pageMargins left="0.7" right="0.7" top="0.75" bottom="0.75" header="0.3" footer="0.3"/>
  <pageSetup paperSize="9" orientation="portrait" verticalDpi="0" r:id="rId1"/>
  <drawing r:id="rId2"/>
  <legacyDrawing r:id="rId3"/>
  <oleObjects>
    <mc:AlternateContent xmlns:mc="http://schemas.openxmlformats.org/markup-compatibility/2006">
      <mc:Choice Requires="x14">
        <oleObject progId="Equation.DSMT4" shapeId="1025" r:id="rId4">
          <objectPr defaultSize="0" autoPict="0" r:id="rId5">
            <anchor moveWithCells="1">
              <from>
                <xdr:col>15</xdr:col>
                <xdr:colOff>152400</xdr:colOff>
                <xdr:row>0</xdr:row>
                <xdr:rowOff>142875</xdr:rowOff>
              </from>
              <to>
                <xdr:col>21</xdr:col>
                <xdr:colOff>114300</xdr:colOff>
                <xdr:row>1</xdr:row>
                <xdr:rowOff>190500</xdr:rowOff>
              </to>
            </anchor>
          </objectPr>
        </oleObject>
      </mc:Choice>
      <mc:Fallback>
        <oleObject progId="Equation.DSMT4" shapeId="1025" r:id="rId4"/>
      </mc:Fallback>
    </mc:AlternateContent>
    <mc:AlternateContent xmlns:mc="http://schemas.openxmlformats.org/markup-compatibility/2006">
      <mc:Choice Requires="x14">
        <oleObject progId="Equation.DSMT4" shapeId="1026" r:id="rId6">
          <objectPr defaultSize="0" autoPict="0" r:id="rId7">
            <anchor moveWithCells="1">
              <from>
                <xdr:col>1</xdr:col>
                <xdr:colOff>28575</xdr:colOff>
                <xdr:row>20</xdr:row>
                <xdr:rowOff>28575</xdr:rowOff>
              </from>
              <to>
                <xdr:col>5</xdr:col>
                <xdr:colOff>333375</xdr:colOff>
                <xdr:row>25</xdr:row>
                <xdr:rowOff>142875</xdr:rowOff>
              </to>
            </anchor>
          </objectPr>
        </oleObject>
      </mc:Choice>
      <mc:Fallback>
        <oleObject progId="Equation.DSMT4" shapeId="1026" r:id="rId6"/>
      </mc:Fallback>
    </mc:AlternateContent>
    <mc:AlternateContent xmlns:mc="http://schemas.openxmlformats.org/markup-compatibility/2006">
      <mc:Choice Requires="x14">
        <oleObject progId="Equation.DSMT4" shapeId="1027" r:id="rId8">
          <objectPr defaultSize="0" autoPict="0" r:id="rId9">
            <anchor moveWithCells="1">
              <from>
                <xdr:col>8</xdr:col>
                <xdr:colOff>628650</xdr:colOff>
                <xdr:row>20</xdr:row>
                <xdr:rowOff>85725</xdr:rowOff>
              </from>
              <to>
                <xdr:col>12</xdr:col>
                <xdr:colOff>466725</xdr:colOff>
                <xdr:row>26</xdr:row>
                <xdr:rowOff>85725</xdr:rowOff>
              </to>
            </anchor>
          </objectPr>
        </oleObject>
      </mc:Choice>
      <mc:Fallback>
        <oleObject progId="Equation.DSMT4" shapeId="1027" r:id="rId8"/>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70A8F-BA31-4641-AE7A-BF0AD73963E6}">
  <sheetPr codeName="Feuil2"/>
  <dimension ref="A1:G55"/>
  <sheetViews>
    <sheetView showGridLines="0" workbookViewId="0"/>
  </sheetViews>
  <sheetFormatPr baseColWidth="10" defaultRowHeight="15" x14ac:dyDescent="0.25"/>
  <cols>
    <col min="1" max="1" width="2.28515625" customWidth="1"/>
    <col min="2" max="2" width="7.5703125" customWidth="1"/>
    <col min="3" max="3" width="15.28515625" customWidth="1"/>
    <col min="4" max="4" width="18.140625" customWidth="1"/>
    <col min="5" max="5" width="12.28515625" customWidth="1"/>
    <col min="6" max="6" width="7.28515625" customWidth="1"/>
    <col min="7" max="7" width="11" customWidth="1"/>
  </cols>
  <sheetData>
    <row r="1" spans="1:5" x14ac:dyDescent="0.25">
      <c r="A1" s="27" t="s">
        <v>20</v>
      </c>
    </row>
    <row r="2" spans="1:5" x14ac:dyDescent="0.25">
      <c r="A2" s="27" t="s">
        <v>21</v>
      </c>
    </row>
    <row r="3" spans="1:5" x14ac:dyDescent="0.25">
      <c r="A3" s="27" t="s">
        <v>22</v>
      </c>
    </row>
    <row r="4" spans="1:5" x14ac:dyDescent="0.25">
      <c r="A4" s="27" t="s">
        <v>23</v>
      </c>
    </row>
    <row r="5" spans="1:5" x14ac:dyDescent="0.25">
      <c r="A5" s="27" t="s">
        <v>24</v>
      </c>
    </row>
    <row r="6" spans="1:5" x14ac:dyDescent="0.25">
      <c r="A6" s="27"/>
      <c r="B6" t="s">
        <v>25</v>
      </c>
    </row>
    <row r="7" spans="1:5" x14ac:dyDescent="0.25">
      <c r="A7" s="27"/>
      <c r="B7" t="s">
        <v>26</v>
      </c>
    </row>
    <row r="8" spans="1:5" x14ac:dyDescent="0.25">
      <c r="A8" s="27"/>
      <c r="B8" t="s">
        <v>27</v>
      </c>
    </row>
    <row r="9" spans="1:5" x14ac:dyDescent="0.25">
      <c r="A9" s="27" t="s">
        <v>28</v>
      </c>
    </row>
    <row r="10" spans="1:5" x14ac:dyDescent="0.25">
      <c r="B10" t="s">
        <v>29</v>
      </c>
    </row>
    <row r="11" spans="1:5" x14ac:dyDescent="0.25">
      <c r="B11" t="s">
        <v>30</v>
      </c>
    </row>
    <row r="12" spans="1:5" x14ac:dyDescent="0.25">
      <c r="B12" t="s">
        <v>31</v>
      </c>
    </row>
    <row r="14" spans="1:5" ht="15.75" thickBot="1" x14ac:dyDescent="0.3">
      <c r="A14" t="s">
        <v>32</v>
      </c>
    </row>
    <row r="15" spans="1:5" ht="15.75" thickBot="1" x14ac:dyDescent="0.3">
      <c r="B15" s="29" t="s">
        <v>33</v>
      </c>
      <c r="C15" s="29" t="s">
        <v>34</v>
      </c>
      <c r="D15" s="29" t="s">
        <v>35</v>
      </c>
      <c r="E15" s="29" t="s">
        <v>36</v>
      </c>
    </row>
    <row r="16" spans="1:5" ht="15.75" thickBot="1" x14ac:dyDescent="0.3">
      <c r="B16" s="28" t="s">
        <v>44</v>
      </c>
      <c r="C16" s="28" t="s">
        <v>45</v>
      </c>
      <c r="D16" s="28">
        <v>-90</v>
      </c>
      <c r="E16" s="28">
        <v>30.111111111111061</v>
      </c>
    </row>
    <row r="19" spans="1:6" ht="15.75" thickBot="1" x14ac:dyDescent="0.3">
      <c r="A19" t="s">
        <v>37</v>
      </c>
    </row>
    <row r="20" spans="1:6" ht="15.75" thickBot="1" x14ac:dyDescent="0.3">
      <c r="B20" s="29" t="s">
        <v>33</v>
      </c>
      <c r="C20" s="29" t="s">
        <v>34</v>
      </c>
      <c r="D20" s="29" t="s">
        <v>35</v>
      </c>
      <c r="E20" s="29" t="s">
        <v>36</v>
      </c>
      <c r="F20" s="29" t="s">
        <v>38</v>
      </c>
    </row>
    <row r="21" spans="1:6" x14ac:dyDescent="0.25">
      <c r="B21" s="30" t="s">
        <v>46</v>
      </c>
      <c r="C21" s="30" t="s">
        <v>6</v>
      </c>
      <c r="D21" s="31">
        <v>1</v>
      </c>
      <c r="E21" s="31">
        <v>5</v>
      </c>
      <c r="F21" s="30" t="s">
        <v>47</v>
      </c>
    </row>
    <row r="22" spans="1:6" x14ac:dyDescent="0.25">
      <c r="B22" s="30" t="s">
        <v>48</v>
      </c>
      <c r="C22" s="30" t="s">
        <v>6</v>
      </c>
      <c r="D22" s="31">
        <v>1</v>
      </c>
      <c r="E22" s="31">
        <v>0.111111199869787</v>
      </c>
      <c r="F22" s="30" t="s">
        <v>47</v>
      </c>
    </row>
    <row r="23" spans="1:6" x14ac:dyDescent="0.25">
      <c r="B23" s="30" t="s">
        <v>49</v>
      </c>
      <c r="C23" s="30" t="s">
        <v>6</v>
      </c>
      <c r="D23" s="31">
        <v>1</v>
      </c>
      <c r="E23" s="31">
        <v>0</v>
      </c>
      <c r="F23" s="30" t="s">
        <v>47</v>
      </c>
    </row>
    <row r="24" spans="1:6" x14ac:dyDescent="0.25">
      <c r="B24" s="30" t="s">
        <v>50</v>
      </c>
      <c r="C24" s="30" t="s">
        <v>6</v>
      </c>
      <c r="D24" s="31">
        <v>1</v>
      </c>
      <c r="E24" s="31">
        <v>5</v>
      </c>
      <c r="F24" s="30" t="s">
        <v>47</v>
      </c>
    </row>
    <row r="25" spans="1:6" x14ac:dyDescent="0.25">
      <c r="B25" s="30" t="s">
        <v>51</v>
      </c>
      <c r="C25" s="30" t="s">
        <v>6</v>
      </c>
      <c r="D25" s="31">
        <v>1</v>
      </c>
      <c r="E25" s="31">
        <v>5</v>
      </c>
      <c r="F25" s="30" t="s">
        <v>47</v>
      </c>
    </row>
    <row r="26" spans="1:6" x14ac:dyDescent="0.25">
      <c r="B26" s="30" t="s">
        <v>52</v>
      </c>
      <c r="C26" s="30" t="s">
        <v>6</v>
      </c>
      <c r="D26" s="31">
        <v>1</v>
      </c>
      <c r="E26" s="31">
        <v>5</v>
      </c>
      <c r="F26" s="30" t="s">
        <v>47</v>
      </c>
    </row>
    <row r="27" spans="1:6" x14ac:dyDescent="0.25">
      <c r="B27" s="30" t="s">
        <v>53</v>
      </c>
      <c r="C27" s="30" t="s">
        <v>6</v>
      </c>
      <c r="D27" s="31">
        <v>1</v>
      </c>
      <c r="E27" s="31">
        <v>5</v>
      </c>
      <c r="F27" s="30" t="s">
        <v>47</v>
      </c>
    </row>
    <row r="28" spans="1:6" x14ac:dyDescent="0.25">
      <c r="B28" s="30" t="s">
        <v>54</v>
      </c>
      <c r="C28" s="30" t="s">
        <v>6</v>
      </c>
      <c r="D28" s="31">
        <v>1</v>
      </c>
      <c r="E28" s="31">
        <v>0</v>
      </c>
      <c r="F28" s="30" t="s">
        <v>47</v>
      </c>
    </row>
    <row r="29" spans="1:6" x14ac:dyDescent="0.25">
      <c r="B29" s="30" t="s">
        <v>55</v>
      </c>
      <c r="C29" s="30" t="s">
        <v>6</v>
      </c>
      <c r="D29" s="31">
        <v>1</v>
      </c>
      <c r="E29" s="31">
        <v>3.5185185097813281</v>
      </c>
      <c r="F29" s="30" t="s">
        <v>47</v>
      </c>
    </row>
    <row r="30" spans="1:6" ht="15.75" thickBot="1" x14ac:dyDescent="0.3">
      <c r="B30" s="28" t="s">
        <v>56</v>
      </c>
      <c r="C30" s="28" t="s">
        <v>6</v>
      </c>
      <c r="D30" s="32">
        <v>1</v>
      </c>
      <c r="E30" s="32">
        <v>1.5925926900884568</v>
      </c>
      <c r="F30" s="28" t="s">
        <v>47</v>
      </c>
    </row>
    <row r="33" spans="1:7" ht="15.75" thickBot="1" x14ac:dyDescent="0.3">
      <c r="A33" t="s">
        <v>39</v>
      </c>
    </row>
    <row r="34" spans="1:7" ht="15.75" thickBot="1" x14ac:dyDescent="0.3">
      <c r="B34" s="29" t="s">
        <v>33</v>
      </c>
      <c r="C34" s="29" t="s">
        <v>34</v>
      </c>
      <c r="D34" s="29" t="s">
        <v>40</v>
      </c>
      <c r="E34" s="29" t="s">
        <v>41</v>
      </c>
      <c r="F34" s="29" t="s">
        <v>42</v>
      </c>
      <c r="G34" s="29" t="s">
        <v>43</v>
      </c>
    </row>
    <row r="35" spans="1:7" x14ac:dyDescent="0.25">
      <c r="B35" s="30" t="s">
        <v>57</v>
      </c>
      <c r="C35" s="30" t="s">
        <v>58</v>
      </c>
      <c r="D35" s="31">
        <v>0</v>
      </c>
      <c r="E35" s="30" t="s">
        <v>59</v>
      </c>
      <c r="F35" s="30" t="s">
        <v>60</v>
      </c>
      <c r="G35" s="30">
        <v>0</v>
      </c>
    </row>
    <row r="36" spans="1:7" x14ac:dyDescent="0.25">
      <c r="B36" s="30" t="s">
        <v>46</v>
      </c>
      <c r="C36" s="30" t="s">
        <v>6</v>
      </c>
      <c r="D36" s="31">
        <v>5</v>
      </c>
      <c r="E36" s="30" t="s">
        <v>61</v>
      </c>
      <c r="F36" s="30" t="s">
        <v>60</v>
      </c>
      <c r="G36" s="30">
        <v>0</v>
      </c>
    </row>
    <row r="37" spans="1:7" x14ac:dyDescent="0.25">
      <c r="B37" s="30" t="s">
        <v>48</v>
      </c>
      <c r="C37" s="30" t="s">
        <v>6</v>
      </c>
      <c r="D37" s="31">
        <v>0.111111199869787</v>
      </c>
      <c r="E37" s="30" t="s">
        <v>62</v>
      </c>
      <c r="F37" s="30" t="s">
        <v>63</v>
      </c>
      <c r="G37" s="30">
        <v>4.8888888001302133</v>
      </c>
    </row>
    <row r="38" spans="1:7" x14ac:dyDescent="0.25">
      <c r="B38" s="30" t="s">
        <v>49</v>
      </c>
      <c r="C38" s="30" t="s">
        <v>6</v>
      </c>
      <c r="D38" s="31">
        <v>0</v>
      </c>
      <c r="E38" s="30" t="s">
        <v>64</v>
      </c>
      <c r="F38" s="30" t="s">
        <v>63</v>
      </c>
      <c r="G38" s="30">
        <v>5</v>
      </c>
    </row>
    <row r="39" spans="1:7" x14ac:dyDescent="0.25">
      <c r="B39" s="30" t="s">
        <v>50</v>
      </c>
      <c r="C39" s="30" t="s">
        <v>6</v>
      </c>
      <c r="D39" s="31">
        <v>5</v>
      </c>
      <c r="E39" s="30" t="s">
        <v>65</v>
      </c>
      <c r="F39" s="30" t="s">
        <v>60</v>
      </c>
      <c r="G39" s="30">
        <v>0</v>
      </c>
    </row>
    <row r="40" spans="1:7" x14ac:dyDescent="0.25">
      <c r="B40" s="30" t="s">
        <v>51</v>
      </c>
      <c r="C40" s="30" t="s">
        <v>6</v>
      </c>
      <c r="D40" s="31">
        <v>5</v>
      </c>
      <c r="E40" s="30" t="s">
        <v>66</v>
      </c>
      <c r="F40" s="30" t="s">
        <v>60</v>
      </c>
      <c r="G40" s="30">
        <v>0</v>
      </c>
    </row>
    <row r="41" spans="1:7" x14ac:dyDescent="0.25">
      <c r="B41" s="30" t="s">
        <v>52</v>
      </c>
      <c r="C41" s="30" t="s">
        <v>6</v>
      </c>
      <c r="D41" s="31">
        <v>5</v>
      </c>
      <c r="E41" s="30" t="s">
        <v>67</v>
      </c>
      <c r="F41" s="30" t="s">
        <v>60</v>
      </c>
      <c r="G41" s="30">
        <v>0</v>
      </c>
    </row>
    <row r="42" spans="1:7" x14ac:dyDescent="0.25">
      <c r="B42" s="30" t="s">
        <v>53</v>
      </c>
      <c r="C42" s="30" t="s">
        <v>6</v>
      </c>
      <c r="D42" s="31">
        <v>5</v>
      </c>
      <c r="E42" s="30" t="s">
        <v>68</v>
      </c>
      <c r="F42" s="30" t="s">
        <v>60</v>
      </c>
      <c r="G42" s="30">
        <v>0</v>
      </c>
    </row>
    <row r="43" spans="1:7" x14ac:dyDescent="0.25">
      <c r="B43" s="30" t="s">
        <v>54</v>
      </c>
      <c r="C43" s="30" t="s">
        <v>6</v>
      </c>
      <c r="D43" s="31">
        <v>0</v>
      </c>
      <c r="E43" s="30" t="s">
        <v>69</v>
      </c>
      <c r="F43" s="30" t="s">
        <v>63</v>
      </c>
      <c r="G43" s="30">
        <v>5</v>
      </c>
    </row>
    <row r="44" spans="1:7" x14ac:dyDescent="0.25">
      <c r="B44" s="30" t="s">
        <v>55</v>
      </c>
      <c r="C44" s="30" t="s">
        <v>6</v>
      </c>
      <c r="D44" s="31">
        <v>3.5185185097813281</v>
      </c>
      <c r="E44" s="30" t="s">
        <v>70</v>
      </c>
      <c r="F44" s="30" t="s">
        <v>63</v>
      </c>
      <c r="G44" s="30">
        <v>1.4814814902186719</v>
      </c>
    </row>
    <row r="45" spans="1:7" x14ac:dyDescent="0.25">
      <c r="B45" s="30" t="s">
        <v>56</v>
      </c>
      <c r="C45" s="30" t="s">
        <v>6</v>
      </c>
      <c r="D45" s="31">
        <v>1.5925926900884568</v>
      </c>
      <c r="E45" s="30" t="s">
        <v>71</v>
      </c>
      <c r="F45" s="30" t="s">
        <v>63</v>
      </c>
      <c r="G45" s="30">
        <v>3.4074073099115432</v>
      </c>
    </row>
    <row r="46" spans="1:7" x14ac:dyDescent="0.25">
      <c r="B46" s="30" t="s">
        <v>46</v>
      </c>
      <c r="C46" s="30" t="s">
        <v>6</v>
      </c>
      <c r="D46" s="31">
        <v>5</v>
      </c>
      <c r="E46" s="30" t="s">
        <v>72</v>
      </c>
      <c r="F46" s="30" t="s">
        <v>63</v>
      </c>
      <c r="G46" s="31">
        <v>5</v>
      </c>
    </row>
    <row r="47" spans="1:7" x14ac:dyDescent="0.25">
      <c r="B47" s="30" t="s">
        <v>48</v>
      </c>
      <c r="C47" s="30" t="s">
        <v>6</v>
      </c>
      <c r="D47" s="31">
        <v>0.111111199869787</v>
      </c>
      <c r="E47" s="30" t="s">
        <v>73</v>
      </c>
      <c r="F47" s="30" t="s">
        <v>63</v>
      </c>
      <c r="G47" s="31">
        <v>0.111111199869787</v>
      </c>
    </row>
    <row r="48" spans="1:7" x14ac:dyDescent="0.25">
      <c r="B48" s="30" t="s">
        <v>49</v>
      </c>
      <c r="C48" s="30" t="s">
        <v>6</v>
      </c>
      <c r="D48" s="31">
        <v>0</v>
      </c>
      <c r="E48" s="30" t="s">
        <v>74</v>
      </c>
      <c r="F48" s="30" t="s">
        <v>60</v>
      </c>
      <c r="G48" s="31">
        <v>0</v>
      </c>
    </row>
    <row r="49" spans="2:7" x14ac:dyDescent="0.25">
      <c r="B49" s="30" t="s">
        <v>50</v>
      </c>
      <c r="C49" s="30" t="s">
        <v>6</v>
      </c>
      <c r="D49" s="31">
        <v>5</v>
      </c>
      <c r="E49" s="30" t="s">
        <v>75</v>
      </c>
      <c r="F49" s="30" t="s">
        <v>63</v>
      </c>
      <c r="G49" s="31">
        <v>5</v>
      </c>
    </row>
    <row r="50" spans="2:7" x14ac:dyDescent="0.25">
      <c r="B50" s="30" t="s">
        <v>51</v>
      </c>
      <c r="C50" s="30" t="s">
        <v>6</v>
      </c>
      <c r="D50" s="31">
        <v>5</v>
      </c>
      <c r="E50" s="30" t="s">
        <v>76</v>
      </c>
      <c r="F50" s="30" t="s">
        <v>63</v>
      </c>
      <c r="G50" s="31">
        <v>5</v>
      </c>
    </row>
    <row r="51" spans="2:7" x14ac:dyDescent="0.25">
      <c r="B51" s="30" t="s">
        <v>52</v>
      </c>
      <c r="C51" s="30" t="s">
        <v>6</v>
      </c>
      <c r="D51" s="31">
        <v>5</v>
      </c>
      <c r="E51" s="30" t="s">
        <v>77</v>
      </c>
      <c r="F51" s="30" t="s">
        <v>63</v>
      </c>
      <c r="G51" s="31">
        <v>5</v>
      </c>
    </row>
    <row r="52" spans="2:7" x14ac:dyDescent="0.25">
      <c r="B52" s="30" t="s">
        <v>53</v>
      </c>
      <c r="C52" s="30" t="s">
        <v>6</v>
      </c>
      <c r="D52" s="31">
        <v>5</v>
      </c>
      <c r="E52" s="30" t="s">
        <v>78</v>
      </c>
      <c r="F52" s="30" t="s">
        <v>63</v>
      </c>
      <c r="G52" s="31">
        <v>5</v>
      </c>
    </row>
    <row r="53" spans="2:7" x14ac:dyDescent="0.25">
      <c r="B53" s="30" t="s">
        <v>54</v>
      </c>
      <c r="C53" s="30" t="s">
        <v>6</v>
      </c>
      <c r="D53" s="31">
        <v>0</v>
      </c>
      <c r="E53" s="30" t="s">
        <v>79</v>
      </c>
      <c r="F53" s="30" t="s">
        <v>60</v>
      </c>
      <c r="G53" s="31">
        <v>0</v>
      </c>
    </row>
    <row r="54" spans="2:7" x14ac:dyDescent="0.25">
      <c r="B54" s="30" t="s">
        <v>55</v>
      </c>
      <c r="C54" s="30" t="s">
        <v>6</v>
      </c>
      <c r="D54" s="31">
        <v>3.5185185097813281</v>
      </c>
      <c r="E54" s="30" t="s">
        <v>80</v>
      </c>
      <c r="F54" s="30" t="s">
        <v>63</v>
      </c>
      <c r="G54" s="31">
        <v>3.5185185097813281</v>
      </c>
    </row>
    <row r="55" spans="2:7" ht="15.75" thickBot="1" x14ac:dyDescent="0.3">
      <c r="B55" s="28" t="s">
        <v>56</v>
      </c>
      <c r="C55" s="28" t="s">
        <v>6</v>
      </c>
      <c r="D55" s="32">
        <v>1.5925926900884568</v>
      </c>
      <c r="E55" s="28" t="s">
        <v>81</v>
      </c>
      <c r="F55" s="28" t="s">
        <v>63</v>
      </c>
      <c r="G55" s="32">
        <v>1.5925926900884568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4053A-2B75-4C66-B90F-343CC842CF3E}">
  <dimension ref="A1:F13"/>
  <sheetViews>
    <sheetView workbookViewId="0">
      <selection activeCell="D22" sqref="D22"/>
    </sheetView>
  </sheetViews>
  <sheetFormatPr baseColWidth="10" defaultRowHeight="15" x14ac:dyDescent="0.25"/>
  <cols>
    <col min="6" max="6" width="13.7109375" customWidth="1"/>
  </cols>
  <sheetData>
    <row r="1" spans="1:6" x14ac:dyDescent="0.25">
      <c r="E1" s="91" t="s">
        <v>96</v>
      </c>
      <c r="F1" s="92">
        <v>-0.19355720000000001</v>
      </c>
    </row>
    <row r="2" spans="1:6" x14ac:dyDescent="0.25">
      <c r="E2" s="91" t="s">
        <v>97</v>
      </c>
      <c r="F2" s="92">
        <v>4.6092330000000001E-2</v>
      </c>
    </row>
    <row r="3" spans="1:6" x14ac:dyDescent="0.25">
      <c r="A3" s="88" t="s">
        <v>94</v>
      </c>
      <c r="B3" s="89" t="s">
        <v>3</v>
      </c>
      <c r="C3" s="89" t="s">
        <v>4</v>
      </c>
      <c r="D3" s="90" t="s">
        <v>5</v>
      </c>
      <c r="E3" s="89" t="s">
        <v>8</v>
      </c>
      <c r="F3" s="89" t="s">
        <v>95</v>
      </c>
    </row>
    <row r="4" spans="1:6" x14ac:dyDescent="0.25">
      <c r="A4" s="57">
        <v>1</v>
      </c>
      <c r="B4" s="58">
        <v>1</v>
      </c>
      <c r="C4" s="58">
        <v>1</v>
      </c>
      <c r="D4" s="80">
        <v>-1</v>
      </c>
      <c r="E4" s="84">
        <v>-0.66666969042513102</v>
      </c>
      <c r="F4" s="85">
        <f>1/(1+EXP($F$1*E4+$F$2))</f>
        <v>0.45632880035845597</v>
      </c>
    </row>
    <row r="5" spans="1:6" x14ac:dyDescent="0.25">
      <c r="A5" s="57">
        <v>2</v>
      </c>
      <c r="B5" s="58">
        <v>4</v>
      </c>
      <c r="C5" s="58">
        <v>5</v>
      </c>
      <c r="D5" s="80">
        <v>-1</v>
      </c>
      <c r="E5" s="84">
        <v>-1</v>
      </c>
      <c r="F5" s="85">
        <f t="shared" ref="F5:F14" si="0">1/(1+EXP($F$1*E5+$F$2))</f>
        <v>0.44037272036159658</v>
      </c>
    </row>
    <row r="6" spans="1:6" x14ac:dyDescent="0.25">
      <c r="A6" s="57">
        <v>3</v>
      </c>
      <c r="B6" s="58">
        <v>6</v>
      </c>
      <c r="C6" s="58">
        <v>9</v>
      </c>
      <c r="D6" s="80">
        <v>-1</v>
      </c>
      <c r="E6" s="84">
        <v>-1.6666643791891431</v>
      </c>
      <c r="F6" s="85">
        <f t="shared" si="0"/>
        <v>0.4088582734039698</v>
      </c>
    </row>
    <row r="7" spans="1:6" x14ac:dyDescent="0.25">
      <c r="A7" s="57">
        <v>4</v>
      </c>
      <c r="B7" s="58">
        <v>8</v>
      </c>
      <c r="C7" s="58">
        <v>7</v>
      </c>
      <c r="D7" s="80">
        <v>-1</v>
      </c>
      <c r="E7" s="84">
        <v>-0.33332998075174913</v>
      </c>
      <c r="F7" s="85">
        <f t="shared" si="0"/>
        <v>0.47237547222477727</v>
      </c>
    </row>
    <row r="8" spans="1:6" x14ac:dyDescent="0.25">
      <c r="A8" s="60">
        <v>5</v>
      </c>
      <c r="B8" s="61">
        <v>7</v>
      </c>
      <c r="C8" s="61">
        <v>1</v>
      </c>
      <c r="D8" s="81">
        <v>-1</v>
      </c>
      <c r="E8" s="84">
        <v>1.3333347272605138</v>
      </c>
      <c r="F8" s="85">
        <f t="shared" si="0"/>
        <v>0.5527984810930745</v>
      </c>
    </row>
    <row r="9" spans="1:6" x14ac:dyDescent="0.25">
      <c r="A9" s="63">
        <v>6</v>
      </c>
      <c r="B9" s="64">
        <v>1</v>
      </c>
      <c r="C9" s="64">
        <v>3</v>
      </c>
      <c r="D9" s="82">
        <v>1</v>
      </c>
      <c r="E9" s="86">
        <v>-1.3333359496339767</v>
      </c>
      <c r="F9" s="87">
        <f t="shared" si="0"/>
        <v>0.424538628976315</v>
      </c>
    </row>
    <row r="10" spans="1:6" x14ac:dyDescent="0.25">
      <c r="A10" s="66">
        <v>7</v>
      </c>
      <c r="B10" s="67">
        <v>5</v>
      </c>
      <c r="C10" s="67">
        <v>1</v>
      </c>
      <c r="D10" s="83">
        <v>1</v>
      </c>
      <c r="E10" s="86">
        <v>0.66666658803196555</v>
      </c>
      <c r="F10" s="87">
        <f t="shared" si="0"/>
        <v>0.52072456629933073</v>
      </c>
    </row>
    <row r="11" spans="1:6" x14ac:dyDescent="0.25">
      <c r="A11" s="66">
        <v>8</v>
      </c>
      <c r="B11" s="67">
        <v>13</v>
      </c>
      <c r="C11" s="67">
        <v>6</v>
      </c>
      <c r="D11" s="83">
        <v>1</v>
      </c>
      <c r="E11" s="86">
        <v>1.6666734969240444</v>
      </c>
      <c r="F11" s="87">
        <f t="shared" si="0"/>
        <v>0.56868900520753729</v>
      </c>
    </row>
    <row r="12" spans="1:6" x14ac:dyDescent="0.25">
      <c r="A12" s="66">
        <v>9</v>
      </c>
      <c r="B12" s="67">
        <v>9</v>
      </c>
      <c r="C12" s="67">
        <v>4</v>
      </c>
      <c r="D12" s="83">
        <v>1</v>
      </c>
      <c r="E12" s="86">
        <v>1.0000034776757936</v>
      </c>
      <c r="F12" s="87">
        <f t="shared" si="0"/>
        <v>0.53679972244431107</v>
      </c>
    </row>
    <row r="13" spans="1:6" x14ac:dyDescent="0.25">
      <c r="A13" s="66">
        <v>10</v>
      </c>
      <c r="B13" s="67">
        <v>12</v>
      </c>
      <c r="C13" s="67">
        <v>7</v>
      </c>
      <c r="D13" s="83">
        <v>1</v>
      </c>
      <c r="E13" s="86">
        <v>1.0000062977053474</v>
      </c>
      <c r="F13" s="87">
        <f t="shared" si="0"/>
        <v>0.53679985816438125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Solveur2</vt:lpstr>
      <vt:lpstr>Rapport de solution 1</vt:lpstr>
      <vt:lpstr>probas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Proprietaire</dc:creator>
  <cp:lastModifiedBy>Proprietaire</cp:lastModifiedBy>
  <dcterms:created xsi:type="dcterms:W3CDTF">2025-02-22T15:39:42Z</dcterms:created>
  <dcterms:modified xsi:type="dcterms:W3CDTF">2025-02-26T08:34:25Z</dcterms:modified>
</cp:coreProperties>
</file>